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46" windowWidth="9690" windowHeight="6540" activeTab="3"/>
  </bookViews>
  <sheets>
    <sheet name="Income Statement" sheetId="1" r:id="rId1"/>
    <sheet name="BalanceSheet" sheetId="2" r:id="rId2"/>
    <sheet name="Stat of Equity" sheetId="3" r:id="rId3"/>
    <sheet name="Cashflow" sheetId="4" r:id="rId4"/>
    <sheet name="notes" sheetId="5" r:id="rId5"/>
  </sheets>
  <definedNames>
    <definedName name="_xlnm.Print_Area" localSheetId="1">'BalanceSheet'!$A$1:$J$62</definedName>
    <definedName name="_xlnm.Print_Area" localSheetId="0">'Income Statement'!$A$1:$M$47</definedName>
    <definedName name="_xlnm.Print_Area" localSheetId="4">'notes'!$A$6:$J$200</definedName>
    <definedName name="_xlnm.Print_Titles" localSheetId="4">'notes'!$1:$5</definedName>
  </definedNames>
  <calcPr fullCalcOnLoad="1"/>
</workbook>
</file>

<file path=xl/sharedStrings.xml><?xml version="1.0" encoding="utf-8"?>
<sst xmlns="http://schemas.openxmlformats.org/spreadsheetml/2006/main" count="400" uniqueCount="277">
  <si>
    <t>QUARTERLY REPORT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</si>
  <si>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</si>
  <si>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</si>
  <si>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</si>
  <si>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</si>
  <si>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</si>
  <si>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</si>
  <si>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QUARTER</t>
  </si>
  <si>
    <t>TO DATE</t>
  </si>
  <si>
    <t>PERIOD</t>
  </si>
  <si>
    <t xml:space="preserve"> RM'000</t>
  </si>
  <si>
    <t>AS AT</t>
  </si>
  <si>
    <t>END OF</t>
  </si>
  <si>
    <t>PRECEDING</t>
  </si>
  <si>
    <t>CURRENT</t>
  </si>
  <si>
    <t>FINANCIAL</t>
  </si>
  <si>
    <t>YEAR END</t>
  </si>
  <si>
    <t>SHARE CAPITAL</t>
  </si>
  <si>
    <t>RESERVES</t>
  </si>
  <si>
    <t>CURRENT ASSETS</t>
  </si>
  <si>
    <t>CURRENT LIABILITIES</t>
  </si>
  <si>
    <t>Notes</t>
  </si>
  <si>
    <t>Taxation included :-</t>
  </si>
  <si>
    <t>RM'000</t>
  </si>
  <si>
    <t>There were no financial instruments with material off balance sheet risk at the date of this report.</t>
  </si>
  <si>
    <t>Others</t>
  </si>
  <si>
    <t>There were no profit forecast prepared and profit guaranteed by the Group.</t>
  </si>
  <si>
    <t>There is no pending material litigation for the Group at the date of this report.</t>
  </si>
  <si>
    <t>TAXATION</t>
  </si>
  <si>
    <t>QUOTED SECURITIES</t>
  </si>
  <si>
    <t>STATUS OF CORPORATE PROPOSALS</t>
  </si>
  <si>
    <t>SEGMENTAL INFORMATION</t>
  </si>
  <si>
    <t>CURRENT YEAR PROSPECTS</t>
  </si>
  <si>
    <t>DIVIDENDS</t>
  </si>
  <si>
    <t>CONTINGENT LIABILITIES</t>
  </si>
  <si>
    <t>GROUP BORROWINGS</t>
  </si>
  <si>
    <t>OFF BALANCE SHEET FINANCIAL INSTRUMENTS</t>
  </si>
  <si>
    <t>MATERIAL LITIGATIONS</t>
  </si>
  <si>
    <t>PERFORMANCE REVIEW ON THE RESULTS OF THE GROUP FOR THE PERIOD</t>
  </si>
  <si>
    <t>CHANGES IN QUARTERLY RESULTS COMPARED TO PRECEDING QUARTER</t>
  </si>
  <si>
    <t>PROFIT FORECAST</t>
  </si>
  <si>
    <t>NET TANGIBLE ASSETS PER SHARE (RM)</t>
  </si>
  <si>
    <t>Revenue</t>
  </si>
  <si>
    <t>MINORITY INTERESTS</t>
  </si>
  <si>
    <t>PROPERTY, PLANT AND EQUIPMENT</t>
  </si>
  <si>
    <t>The Group's business operations were not significantly affected by seasonality or cyclicality factors.</t>
  </si>
  <si>
    <t>SALE OF UNQUOTED INVESTMENTS AND PROPERTIES</t>
  </si>
  <si>
    <t>SUBSEQUENT/MATERIAL  EVENTS</t>
  </si>
  <si>
    <t>REDIFFUSION BERHAD</t>
  </si>
  <si>
    <t>(COMPANY NO. 2444-M)</t>
  </si>
  <si>
    <t>Cash and bank balances</t>
  </si>
  <si>
    <t>FINANCED BY:-</t>
  </si>
  <si>
    <t>Long Term Bank Borrowings</t>
  </si>
  <si>
    <t>Secured</t>
  </si>
  <si>
    <t>Short Term Bank Borrowings</t>
  </si>
  <si>
    <t xml:space="preserve"> - Term Loans</t>
  </si>
  <si>
    <t xml:space="preserve"> - Bank Overdrafts</t>
  </si>
  <si>
    <t xml:space="preserve"> - Revolving Loan</t>
  </si>
  <si>
    <t>Unsecured</t>
  </si>
  <si>
    <t>Broadcasting</t>
  </si>
  <si>
    <t>Advertising media services</t>
  </si>
  <si>
    <t>Investment holding and management services</t>
  </si>
  <si>
    <t>General trading</t>
  </si>
  <si>
    <t>Licensing and merchandising</t>
  </si>
  <si>
    <t>n/a</t>
  </si>
  <si>
    <t>Fully diluted</t>
  </si>
  <si>
    <t>31/03/2002</t>
  </si>
  <si>
    <t>- Term Loans</t>
  </si>
  <si>
    <t>Minority interests</t>
  </si>
  <si>
    <t>GOODWILL ON CONSOLIDATION</t>
  </si>
  <si>
    <t>Inventories</t>
  </si>
  <si>
    <t>Trade receivables</t>
  </si>
  <si>
    <t>Other receivables and prepaid expenses</t>
  </si>
  <si>
    <t>Fixed deposits with licensed banks</t>
  </si>
  <si>
    <t>RM '000</t>
  </si>
  <si>
    <t>Trade payables</t>
  </si>
  <si>
    <t>Other payables and accrued expenses</t>
  </si>
  <si>
    <t>Hire purchase creditors</t>
  </si>
  <si>
    <t>Borrowings</t>
  </si>
  <si>
    <t>Borrowings -non current portion</t>
  </si>
  <si>
    <t>LONG-TERM AND DEFERRED LIABILITIES</t>
  </si>
  <si>
    <t>ACCUMULATED LOSSES</t>
  </si>
  <si>
    <t xml:space="preserve"> </t>
  </si>
  <si>
    <t>CONDENSED CONSOLIDATED STATEMENTS OF CHANGES IN EQUITY</t>
  </si>
  <si>
    <t>Reserve</t>
  </si>
  <si>
    <t>Total</t>
  </si>
  <si>
    <t>CONDENSED CONSOLIDATED CASH FLOW STATEMENT</t>
  </si>
  <si>
    <t>CASH FLOW FROM OPERATING ACTIVITIES</t>
  </si>
  <si>
    <t>Adjustment for:</t>
  </si>
  <si>
    <t>Interest income</t>
  </si>
  <si>
    <t>Operating profit before working capital changes</t>
  </si>
  <si>
    <t>Interest paid</t>
  </si>
  <si>
    <t>Interest received</t>
  </si>
  <si>
    <t>Revaluation</t>
  </si>
  <si>
    <t xml:space="preserve"> Premium</t>
  </si>
  <si>
    <t>Share</t>
  </si>
  <si>
    <t>Capital</t>
  </si>
  <si>
    <t>Issued</t>
  </si>
  <si>
    <t>General</t>
  </si>
  <si>
    <t xml:space="preserve">Accumulated </t>
  </si>
  <si>
    <t>Loss</t>
  </si>
  <si>
    <t>Non-Distributable Reserves</t>
  </si>
  <si>
    <t>Distributable</t>
  </si>
  <si>
    <t>Net profit for the period</t>
  </si>
  <si>
    <t>(The Condensed Consolidated Statements of Changes in Equity should be read in conjunction with the Annual Financial Report</t>
  </si>
  <si>
    <t xml:space="preserve">(The Condensed Consolidated Cash Flow Statements should be read in conjunction with the Annual </t>
  </si>
  <si>
    <t>Depreciation of property, plant and equipment</t>
  </si>
  <si>
    <t>Finance costs</t>
  </si>
  <si>
    <t>Amortisation of goodwill on consolidation</t>
  </si>
  <si>
    <t>Allowance for doubtful debts</t>
  </si>
  <si>
    <t>(Increase)/Decrease in:</t>
  </si>
  <si>
    <t>Increase/(Decrease) in:</t>
  </si>
  <si>
    <t>Cash Generated From Operations</t>
  </si>
  <si>
    <t>Tax paid</t>
  </si>
  <si>
    <t>Amount owing by other related parties</t>
  </si>
  <si>
    <t>Gain on disposal of property, plant and equipment</t>
  </si>
  <si>
    <t>Bad debts written off</t>
  </si>
  <si>
    <t>Net Cash from Operating Activities</t>
  </si>
  <si>
    <t>CASH FLOWS FROM INVESTING ACTIVITIES</t>
  </si>
  <si>
    <t>Additions to property, plant and equipment</t>
  </si>
  <si>
    <t>Net Cash Used In Investing Activities</t>
  </si>
  <si>
    <t>CASH FLOWS FROM FINANCING ACTIVITIES</t>
  </si>
  <si>
    <t>Repayment of term loans</t>
  </si>
  <si>
    <t>Repayment of hire-purchase creditors</t>
  </si>
  <si>
    <t>Net Cash Used In Financing Activities</t>
  </si>
  <si>
    <t xml:space="preserve">  </t>
  </si>
  <si>
    <t>Proceeds from disposal of property, plant and  equipment</t>
  </si>
  <si>
    <t>Net increase in cash and cash equivalents</t>
  </si>
  <si>
    <t>Cash and cash equivalents at beginning of financial year</t>
  </si>
  <si>
    <t>The interim financial report has been prepared in accordance with MASB 26 Interim Financial Reporting.</t>
  </si>
  <si>
    <t>The accounting policies and methods of computation adopted by the Group in this interim financial report are consistent with those</t>
  </si>
  <si>
    <t xml:space="preserve"> adopted in the annual financial statements for the year ended 31 March 2002.</t>
  </si>
  <si>
    <t>The audit report of the preceding annual financial statements was not subjected to any qualification.</t>
  </si>
  <si>
    <t>There were no unusual items in the quarterly financial statements under review.</t>
  </si>
  <si>
    <t>There is no significant change in estimates of amounts reported in prior interim periods of the current or previous financial year.</t>
  </si>
  <si>
    <t>DEBT AND EQUITY SECURITIES</t>
  </si>
  <si>
    <t>There are no issuances, cancellations, repurchases, resale and repayment of debt and equity securities.</t>
  </si>
  <si>
    <t>BASIS OF PREPARATION</t>
  </si>
  <si>
    <t>SEASONALITY OR CYCLICALITY OF FACTORS</t>
  </si>
  <si>
    <t>UNUSUAL ITEMS</t>
  </si>
  <si>
    <t>CHANGES IN ESTIMATES</t>
  </si>
  <si>
    <t>VALUATION OF PROPERTY, PLANT AND EQUIPMENT</t>
  </si>
  <si>
    <t>The valuations of land and buildings have been brought forward, without amendment from the previous annual financial statements.</t>
  </si>
  <si>
    <t>There was no material factor affecting the results of the Group for the quarter under review, which might have occurred between</t>
  </si>
  <si>
    <t xml:space="preserve">CHANGES IN THE COMPOSITION OF THE GROUP </t>
  </si>
  <si>
    <t>EARNINGS/(LOSS) PER ORDINARY SHARE</t>
  </si>
  <si>
    <t>Other operating income</t>
  </si>
  <si>
    <t>Staff costs</t>
  </si>
  <si>
    <t>Directors' Remuneration</t>
  </si>
  <si>
    <t>Other operating expenses</t>
  </si>
  <si>
    <t>Profit from operations</t>
  </si>
  <si>
    <t>Income from other investment</t>
  </si>
  <si>
    <t>Income tax expense</t>
  </si>
  <si>
    <t>The figures have not been audited.</t>
  </si>
  <si>
    <t>Cash and cash equivalents at end of financial period</t>
  </si>
  <si>
    <t xml:space="preserve">(The Condensed Consolidated Balance Sheets should be read in conjunction with the Annual </t>
  </si>
  <si>
    <t>CONDENSED CONSOLIDATED BALANCE SHEETS</t>
  </si>
  <si>
    <t xml:space="preserve">(The Condensed Consolidated Income Statements should be read in conjunction with the Annual </t>
  </si>
  <si>
    <t>CONDENSED CONSOLIDATED INCOME STATEMENTS</t>
  </si>
  <si>
    <t>Earnings per share  (sen)</t>
  </si>
  <si>
    <t>Basic</t>
  </si>
  <si>
    <t>Fixed Deposit with Licensed Bank</t>
  </si>
  <si>
    <t>Bank overdrafts</t>
  </si>
  <si>
    <t>AUDIT REPORT OF PRECEDING ANNUAL FINANCIAL STATEMENTS</t>
  </si>
  <si>
    <t>CASH AND CASH EQUIVALENTS AT END OF FINANCIAL PERIOD COMPRISE THE FOLLOWING:</t>
  </si>
  <si>
    <t xml:space="preserve">Changes in inventories </t>
  </si>
  <si>
    <t>Profit before tax</t>
  </si>
  <si>
    <t>Profit after tax</t>
  </si>
  <si>
    <t>INVESTMENT IN ASSOCIATED COMPANY</t>
  </si>
  <si>
    <t xml:space="preserve">NET CURRENT ASSETS </t>
  </si>
  <si>
    <t>Basic Earnings per share</t>
  </si>
  <si>
    <t>Net profit for the period (RM'000)</t>
  </si>
  <si>
    <t xml:space="preserve">  ordinary shares in issue ('000)</t>
  </si>
  <si>
    <t>Basic earnings per share (sen)</t>
  </si>
  <si>
    <t>shares and therefore, dilutive to its basic earnings per share.</t>
  </si>
  <si>
    <t>Weighted Average number of</t>
  </si>
  <si>
    <t xml:space="preserve">PRECEDING </t>
  </si>
  <si>
    <t>Group</t>
  </si>
  <si>
    <t>Total sales</t>
  </si>
  <si>
    <t>Intersegment sales</t>
  </si>
  <si>
    <t>Revenue:</t>
  </si>
  <si>
    <t>Profit/(loss)</t>
  </si>
  <si>
    <t>before tax</t>
  </si>
  <si>
    <t>Minority interest</t>
  </si>
  <si>
    <t>Results:</t>
  </si>
  <si>
    <t>Other Information:</t>
  </si>
  <si>
    <t>Depreciation</t>
  </si>
  <si>
    <t xml:space="preserve">Amortisation </t>
  </si>
  <si>
    <t>of goodwill</t>
  </si>
  <si>
    <t>-</t>
  </si>
  <si>
    <t xml:space="preserve">The Company is non-compliant with regards to the Securities Commission ("SC") Guidelines stipulating minimum paid-up </t>
  </si>
  <si>
    <t xml:space="preserve">due mainly to tax losses of certain subsidiary companies that cannot be set-off against the taxable profits of other subsidiary </t>
  </si>
  <si>
    <t>companies.</t>
  </si>
  <si>
    <t>Radio  Rediffusion Sdn Bhd ("RRSB"), a 70% owned subsidiary company, with Star Commercial Publications Sdn Bhd ("SCPSB")</t>
  </si>
  <si>
    <t xml:space="preserve"> for the proposed disposal of its 70% equity interest in RRSB comprising 700,000 ordinary shares of RM1.00 each for a cash </t>
  </si>
  <si>
    <t>The Company does not have in issue any financial instrument or other contract that may entitle its holder to ordinary</t>
  </si>
  <si>
    <t>Financial Report for the Year Ended 31 March 2002)</t>
  </si>
  <si>
    <t xml:space="preserve"> for the Year Ended 31 March 2002)</t>
  </si>
  <si>
    <t>SHAREHOLDERS' EQUITY</t>
  </si>
  <si>
    <t>Deferred tax liabilities</t>
  </si>
  <si>
    <t>Tax liabilities</t>
  </si>
  <si>
    <t>Reserves -</t>
  </si>
  <si>
    <t>Hire purchase creditors - non current portion</t>
  </si>
  <si>
    <t>There were no contingent liabilities at group level since the last annual balance sheet date.</t>
  </si>
  <si>
    <t xml:space="preserve"> wherein the parties thereof agreed to the following:</t>
  </si>
  <si>
    <t>adjustment to the sale consideration for the Proposal Disposal from RM17,010,000 to RM16,276,115;</t>
  </si>
  <si>
    <t>(ii)</t>
  </si>
  <si>
    <t>(i)</t>
  </si>
  <si>
    <t>(iii)</t>
  </si>
  <si>
    <t>extension of the period for the fulfilment of all conditions precedent for the Proposed Disposal; and</t>
  </si>
  <si>
    <t>settlement of the receivables owing to RRSB by certain of its debtors.</t>
  </si>
  <si>
    <t xml:space="preserve">consideration of RM17,010,000 ("Proposed Disposal"). </t>
  </si>
  <si>
    <t>Subsequently on 23 December 2002, the Company entered into a Supplemental Agreement in respect of the Proposed Disposal</t>
  </si>
  <si>
    <t xml:space="preserve">announced that the deadline to meet the minimum paid-up share capital has been extended by another year from </t>
  </si>
  <si>
    <t xml:space="preserve">On 25 September 2002, the Company had entered into a conditional Agreement for Sale of Shares in </t>
  </si>
  <si>
    <t xml:space="preserve">The Company had on 23 December 2002 entered into a conditional Sale and Purchase Agreement ("SPA") with </t>
  </si>
  <si>
    <t>share capital of companies on the Second Board of the Kuala Lumpur Stock Exchange. The SC had on 3 December 2002</t>
  </si>
  <si>
    <t>31 December 2002 to 31 December 2003. The Company is in the midst of finalising its plan to meet the said requirement and</t>
  </si>
  <si>
    <t xml:space="preserve">will be making the requisite announcement of its plans upon finalisation. </t>
  </si>
  <si>
    <t>No dividend was paid for the year ended 31 March 2003.</t>
  </si>
  <si>
    <t>Current year income tax</t>
  </si>
  <si>
    <t>Transfer to deferred taxation account</t>
  </si>
  <si>
    <t>Under/(Over)provision in respect of previous years</t>
  </si>
  <si>
    <t>Property, plant and equipment written off</t>
  </si>
  <si>
    <t>Goodwill written off</t>
  </si>
  <si>
    <t>Bad debts recovered</t>
  </si>
  <si>
    <t>Allowannce for doubtful debts no longer required</t>
  </si>
  <si>
    <t>Provision for demolition cost no longer required</t>
  </si>
  <si>
    <t>Repayment of revolving credit</t>
  </si>
  <si>
    <t>2003</t>
  </si>
  <si>
    <t>2002</t>
  </si>
  <si>
    <t>For The Financial Year Ended 31 March 2003</t>
  </si>
  <si>
    <t>Acquisition of shares from minority interest</t>
  </si>
  <si>
    <t>Balance as at 1 April, 2002</t>
  </si>
  <si>
    <t>Balance as at 31 March, 2003</t>
  </si>
  <si>
    <t>Balance as at 1 April, 2001</t>
  </si>
  <si>
    <t>Net profit for the year</t>
  </si>
  <si>
    <t>31 March 2003 and the date of this report.</t>
  </si>
  <si>
    <t>Total Group borrowings as at 31 March 2003 are as follows:-</t>
  </si>
  <si>
    <t>The directors do not recommend any payment of dividend for the financial year ended 31 March 2003.</t>
  </si>
  <si>
    <t>There were no investments in quoted securities as at 31 March 2003.</t>
  </si>
  <si>
    <t>mainly due to increased revenue in advertising media services.</t>
  </si>
  <si>
    <t>merchandising.</t>
  </si>
  <si>
    <t xml:space="preserve">There were no sale of unquoted investment and properties, respectively for the current quarter and financial year. </t>
  </si>
  <si>
    <t>Segmental revenue and results for the current financial year were as follows :-</t>
  </si>
  <si>
    <t xml:space="preserve">The effective tax rate of the Group  is higher than the statutory income tax rate for the current quarter and financial year </t>
  </si>
  <si>
    <t xml:space="preserve">During the financial year, Jump Licensing Pte Ltd (formerly Jump &amp; Merchandising Pte Ltd), a 100% owned subsidiary company  </t>
  </si>
  <si>
    <t>Jump Licensing (S) Pte Ltd, in Singapore.</t>
  </si>
  <si>
    <t>Profit before equity account</t>
  </si>
  <si>
    <t xml:space="preserve"> of associates</t>
  </si>
  <si>
    <t xml:space="preserve"> associated companies</t>
  </si>
  <si>
    <t>Amount owing by Associated Company</t>
  </si>
  <si>
    <t>Total Short Term Bank Borrowings</t>
  </si>
  <si>
    <t>of POS AD Sdn. Bhd., a 70% owned subsidiary company of the Company, has incorporated a 50% associated company,</t>
  </si>
  <si>
    <t xml:space="preserve">the Proposed Acquisition. </t>
  </si>
  <si>
    <t>RCE Ventures Sdn Bhd ("RCEV") for the proposed acquisition of 7,000,000 ordinary shares of RM1.00 each representing</t>
  </si>
  <si>
    <t>87.5% equity interest in RCE Marketing Sdn Bhd from RCEV for a cash consideration of RM19,900,000. ("Proposed Acquistion")</t>
  </si>
  <si>
    <t xml:space="preserve">The above proposals are now pending the necessary approvals. The Foreign Investment Committee has on 7 March 2003 approved </t>
  </si>
  <si>
    <t>Share of result of associated company</t>
  </si>
  <si>
    <t xml:space="preserve">Share of result of </t>
  </si>
  <si>
    <t xml:space="preserve">Quarterly report on consolidated results of the Group for the fourth financial quarter ended 31 March 2003. </t>
  </si>
  <si>
    <t xml:space="preserve">profit before tax of RM1.028 recorded in the preceding quarter ended 31 December 2002  was mainly due to losses recorded at </t>
  </si>
  <si>
    <t>The Group recorded a loss before tax of RM1.580 million on a revenue of RM11.114 million for the current quarter and</t>
  </si>
  <si>
    <t>a profit before tax of RM0.345 million on a revenue of RM44.873 million for the financial year.</t>
  </si>
  <si>
    <t>The revenue  for the current quarter and financial year was 3.42% and 1.36% higher respectively than  the preceding year.</t>
  </si>
  <si>
    <t>However, loss before tax for the current quarter was 470% higher than the preceding year quarter and profit before tax</t>
  </si>
  <si>
    <t xml:space="preserve">The loss before tax of RM1.580 million recorded by Group for the quarter ended 31 March 2003 compared to the  </t>
  </si>
  <si>
    <t xml:space="preserve"> broadcasting and licensing and merchandising, and lower profits at advertising media services</t>
  </si>
  <si>
    <t xml:space="preserve">Barring unforeseen circumstances, the Group expects to improve its profitability for the financial year ending 31 March 2004 with </t>
  </si>
  <si>
    <t xml:space="preserve">advertising media services being the major contributor to the Group's profitability. </t>
  </si>
  <si>
    <t>for the financial year was 84% lower than the preceding financial year mainly due to losses at broadcasting and licensing and</t>
  </si>
  <si>
    <t>31/3/2003</t>
  </si>
  <si>
    <t>31/3/2002</t>
  </si>
  <si>
    <t>BY ORDER OF THE BOARD</t>
  </si>
  <si>
    <t>BERNIE OOI CHIN KHOON</t>
  </si>
  <si>
    <t>Company Secretary</t>
  </si>
  <si>
    <t>Dated: 27 May 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</si>
</sst>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</numFmts>
  <fonts count="31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elv"/>
      <family val="0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26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222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3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165" fontId="14" fillId="0" borderId="0" xfId="15" applyNumberFormat="1" applyFont="1" applyBorder="1" applyAlignment="1">
      <alignment/>
    </xf>
    <xf numFmtId="165" fontId="15" fillId="0" borderId="0" xfId="15" applyNumberFormat="1" applyFont="1" applyBorder="1" applyAlignment="1">
      <alignment horizontal="righ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5" fontId="15" fillId="0" borderId="0" xfId="15" applyNumberFormat="1" applyFont="1" applyBorder="1" applyAlignment="1">
      <alignment/>
    </xf>
    <xf numFmtId="0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5" fontId="14" fillId="0" borderId="2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165" fontId="19" fillId="0" borderId="0" xfId="15" applyNumberFormat="1" applyFont="1" applyBorder="1" applyAlignment="1">
      <alignment horizontal="center"/>
    </xf>
    <xf numFmtId="165" fontId="18" fillId="0" borderId="0" xfId="15" applyNumberFormat="1" applyFont="1" applyBorder="1" applyAlignment="1">
      <alignment horizontal="center"/>
    </xf>
    <xf numFmtId="165" fontId="15" fillId="0" borderId="2" xfId="15" applyNumberFormat="1" applyFont="1" applyBorder="1" applyAlignment="1">
      <alignment/>
    </xf>
    <xf numFmtId="165" fontId="14" fillId="0" borderId="4" xfId="15" applyNumberFormat="1" applyFont="1" applyBorder="1" applyAlignment="1">
      <alignment/>
    </xf>
    <xf numFmtId="165" fontId="15" fillId="0" borderId="4" xfId="15" applyNumberFormat="1" applyFont="1" applyBorder="1" applyAlignment="1">
      <alignment/>
    </xf>
    <xf numFmtId="165" fontId="15" fillId="0" borderId="3" xfId="15" applyNumberFormat="1" applyFont="1" applyBorder="1" applyAlignment="1">
      <alignment/>
    </xf>
    <xf numFmtId="165" fontId="14" fillId="0" borderId="1" xfId="15" applyNumberFormat="1" applyFont="1" applyBorder="1" applyAlignment="1">
      <alignment/>
    </xf>
    <xf numFmtId="165" fontId="15" fillId="0" borderId="1" xfId="15" applyNumberFormat="1" applyFont="1" applyBorder="1" applyAlignment="1">
      <alignment/>
    </xf>
    <xf numFmtId="0" fontId="14" fillId="0" borderId="0" xfId="0" applyFont="1" applyBorder="1" applyAlignment="1">
      <alignment horizontal="centerContinuous"/>
    </xf>
    <xf numFmtId="165" fontId="14" fillId="0" borderId="4" xfId="15" applyNumberFormat="1" applyFont="1" applyBorder="1" applyAlignment="1">
      <alignment horizontal="left"/>
    </xf>
    <xf numFmtId="165" fontId="14" fillId="0" borderId="5" xfId="15" applyNumberFormat="1" applyFont="1" applyBorder="1" applyAlignment="1">
      <alignment/>
    </xf>
    <xf numFmtId="165" fontId="15" fillId="0" borderId="5" xfId="15" applyNumberFormat="1" applyFont="1" applyBorder="1" applyAlignment="1">
      <alignment/>
    </xf>
    <xf numFmtId="165" fontId="15" fillId="0" borderId="0" xfId="15" applyNumberFormat="1" applyFont="1" applyBorder="1" applyAlignment="1">
      <alignment horizontal="left"/>
    </xf>
    <xf numFmtId="0" fontId="18" fillId="0" borderId="0" xfId="0" applyNumberFormat="1" applyFont="1" applyAlignment="1">
      <alignment horizontal="centerContinuous"/>
    </xf>
    <xf numFmtId="0" fontId="15" fillId="0" borderId="0" xfId="0" applyNumberFormat="1" applyFont="1" applyAlignment="1" quotePrefix="1">
      <alignment horizontal="left"/>
    </xf>
    <xf numFmtId="165" fontId="14" fillId="0" borderId="0" xfId="15" applyNumberFormat="1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 quotePrefix="1">
      <alignment horizontal="left"/>
    </xf>
    <xf numFmtId="0" fontId="14" fillId="0" borderId="0" xfId="0" applyNumberFormat="1" applyFont="1" applyBorder="1" applyAlignment="1" quotePrefix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5" fontId="15" fillId="0" borderId="0" xfId="15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0" xfId="15" applyNumberFormat="1" applyFont="1" applyBorder="1" applyAlignment="1">
      <alignment horizontal="center"/>
    </xf>
    <xf numFmtId="0" fontId="15" fillId="0" borderId="0" xfId="0" applyFont="1" applyAlignment="1" quotePrefix="1">
      <alignment horizontal="left"/>
    </xf>
    <xf numFmtId="14" fontId="19" fillId="0" borderId="0" xfId="0" applyNumberFormat="1" applyFont="1" applyAlignment="1" quotePrefix="1">
      <alignment horizontal="center"/>
    </xf>
    <xf numFmtId="14" fontId="18" fillId="0" borderId="0" xfId="0" applyNumberFormat="1" applyFont="1" applyAlignment="1" quotePrefix="1">
      <alignment horizontal="center"/>
    </xf>
    <xf numFmtId="0" fontId="18" fillId="0" borderId="0" xfId="0" applyNumberFormat="1" applyFont="1" applyAlignment="1" quotePrefix="1">
      <alignment horizontal="center"/>
    </xf>
    <xf numFmtId="0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65" fontId="15" fillId="0" borderId="4" xfId="15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quotePrefix="1">
      <alignment/>
    </xf>
    <xf numFmtId="43" fontId="15" fillId="0" borderId="6" xfId="15" applyNumberFormat="1" applyFont="1" applyBorder="1" applyAlignment="1">
      <alignment/>
    </xf>
    <xf numFmtId="0" fontId="15" fillId="0" borderId="0" xfId="0" applyFont="1" applyAlignment="1">
      <alignment horizontal="right"/>
    </xf>
    <xf numFmtId="165" fontId="14" fillId="0" borderId="7" xfId="15" applyNumberFormat="1" applyFont="1" applyBorder="1" applyAlignment="1">
      <alignment/>
    </xf>
    <xf numFmtId="165" fontId="15" fillId="0" borderId="7" xfId="15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65" fontId="23" fillId="0" borderId="0" xfId="15" applyNumberFormat="1" applyFont="1" applyBorder="1" applyAlignment="1">
      <alignment/>
    </xf>
    <xf numFmtId="165" fontId="22" fillId="0" borderId="0" xfId="15" applyNumberFormat="1" applyFont="1" applyBorder="1" applyAlignment="1">
      <alignment/>
    </xf>
    <xf numFmtId="165" fontId="14" fillId="0" borderId="3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37" fontId="14" fillId="0" borderId="0" xfId="0" applyNumberFormat="1" applyFont="1" applyAlignment="1">
      <alignment horizontal="centerContinuous"/>
    </xf>
    <xf numFmtId="0" fontId="15" fillId="0" borderId="0" xfId="0" applyFont="1" applyFill="1" applyBorder="1" applyAlignment="1">
      <alignment/>
    </xf>
    <xf numFmtId="0" fontId="13" fillId="0" borderId="0" xfId="0" applyFont="1" applyAlignment="1" quotePrefix="1">
      <alignment horizontal="left"/>
    </xf>
    <xf numFmtId="165" fontId="14" fillId="0" borderId="8" xfId="15" applyNumberFormat="1" applyFont="1" applyBorder="1" applyAlignment="1">
      <alignment/>
    </xf>
    <xf numFmtId="165" fontId="15" fillId="0" borderId="8" xfId="15" applyNumberFormat="1" applyFont="1" applyBorder="1" applyAlignment="1">
      <alignment/>
    </xf>
    <xf numFmtId="0" fontId="15" fillId="0" borderId="0" xfId="37" applyFont="1">
      <alignment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 quotePrefix="1">
      <alignment horizontal="left"/>
    </xf>
    <xf numFmtId="0" fontId="14" fillId="0" borderId="0" xfId="37" applyFont="1" applyBorder="1">
      <alignment/>
      <protection/>
    </xf>
    <xf numFmtId="0" fontId="15" fillId="0" borderId="0" xfId="37" applyFont="1" applyBorder="1">
      <alignment/>
      <protection/>
    </xf>
    <xf numFmtId="0" fontId="14" fillId="0" borderId="0" xfId="37" applyFont="1">
      <alignment/>
      <protection/>
    </xf>
    <xf numFmtId="165" fontId="15" fillId="0" borderId="0" xfId="15" applyNumberFormat="1" applyFont="1" applyAlignment="1">
      <alignment/>
    </xf>
    <xf numFmtId="165" fontId="15" fillId="0" borderId="9" xfId="15" applyNumberFormat="1" applyFont="1" applyBorder="1" applyAlignment="1">
      <alignment/>
    </xf>
    <xf numFmtId="0" fontId="15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0" fontId="15" fillId="0" borderId="7" xfId="37" applyFont="1" applyBorder="1">
      <alignment/>
      <protection/>
    </xf>
    <xf numFmtId="165" fontId="15" fillId="0" borderId="0" xfId="15" applyNumberFormat="1" applyFont="1" applyAlignment="1">
      <alignment horizontal="center"/>
    </xf>
    <xf numFmtId="0" fontId="14" fillId="0" borderId="0" xfId="37" applyFont="1" applyBorder="1" applyAlignment="1">
      <alignment horizontal="center"/>
      <protection/>
    </xf>
    <xf numFmtId="0" fontId="14" fillId="0" borderId="7" xfId="37" applyFont="1" applyBorder="1">
      <alignment/>
      <protection/>
    </xf>
    <xf numFmtId="38" fontId="14" fillId="0" borderId="0" xfId="36" applyNumberFormat="1" applyFont="1">
      <alignment/>
      <protection/>
    </xf>
    <xf numFmtId="38" fontId="29" fillId="0" borderId="0" xfId="36" applyNumberFormat="1" applyFont="1">
      <alignment/>
      <protection/>
    </xf>
    <xf numFmtId="38" fontId="15" fillId="0" borderId="0" xfId="38" applyNumberFormat="1" applyFont="1">
      <alignment/>
      <protection/>
    </xf>
    <xf numFmtId="38" fontId="15" fillId="0" borderId="0" xfId="15" applyNumberFormat="1" applyFont="1" applyAlignment="1">
      <alignment/>
    </xf>
    <xf numFmtId="38" fontId="15" fillId="0" borderId="0" xfId="36" applyNumberFormat="1" applyFont="1">
      <alignment/>
      <protection/>
    </xf>
    <xf numFmtId="38" fontId="15" fillId="0" borderId="0" xfId="36" applyNumberFormat="1" applyFont="1" applyAlignment="1">
      <alignment horizontal="left" indent="1"/>
      <protection/>
    </xf>
    <xf numFmtId="0" fontId="14" fillId="0" borderId="0" xfId="38" applyFont="1">
      <alignment/>
      <protection/>
    </xf>
    <xf numFmtId="0" fontId="15" fillId="0" borderId="0" xfId="38" applyFont="1">
      <alignment/>
      <protection/>
    </xf>
    <xf numFmtId="38" fontId="15" fillId="0" borderId="0" xfId="36" applyNumberFormat="1" applyFont="1" applyAlignment="1">
      <alignment/>
      <protection/>
    </xf>
    <xf numFmtId="38" fontId="15" fillId="0" borderId="0" xfId="36" applyNumberFormat="1" applyFont="1" applyAlignment="1">
      <alignment horizontal="left"/>
      <protection/>
    </xf>
    <xf numFmtId="38" fontId="29" fillId="0" borderId="0" xfId="36" applyNumberFormat="1" applyFont="1" applyAlignment="1">
      <alignment/>
      <protection/>
    </xf>
    <xf numFmtId="0" fontId="14" fillId="0" borderId="0" xfId="38" applyFont="1" applyAlignment="1">
      <alignment horizontal="center"/>
      <protection/>
    </xf>
    <xf numFmtId="0" fontId="28" fillId="0" borderId="0" xfId="0" applyFont="1" applyAlignment="1">
      <alignment/>
    </xf>
    <xf numFmtId="0" fontId="15" fillId="0" borderId="0" xfId="0" applyFont="1" applyAlignment="1">
      <alignment horizontal="justify"/>
    </xf>
    <xf numFmtId="0" fontId="12" fillId="0" borderId="0" xfId="0" applyFont="1" applyAlignment="1">
      <alignment/>
    </xf>
    <xf numFmtId="37" fontId="15" fillId="0" borderId="0" xfId="0" applyNumberFormat="1" applyFont="1" applyAlignment="1">
      <alignment horizontal="centerContinuous"/>
    </xf>
    <xf numFmtId="37" fontId="15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37" fontId="17" fillId="0" borderId="0" xfId="0" applyNumberFormat="1" applyFont="1" applyAlignment="1">
      <alignment/>
    </xf>
    <xf numFmtId="37" fontId="14" fillId="0" borderId="0" xfId="15" applyNumberFormat="1" applyFont="1" applyBorder="1" applyAlignment="1">
      <alignment/>
    </xf>
    <xf numFmtId="37" fontId="15" fillId="0" borderId="0" xfId="15" applyNumberFormat="1" applyFont="1" applyBorder="1" applyAlignment="1">
      <alignment horizontal="right"/>
    </xf>
    <xf numFmtId="37" fontId="15" fillId="0" borderId="0" xfId="0" applyNumberFormat="1" applyFont="1" applyAlignment="1">
      <alignment/>
    </xf>
    <xf numFmtId="37" fontId="15" fillId="0" borderId="0" xfId="15" applyNumberFormat="1" applyFont="1" applyBorder="1" applyAlignment="1">
      <alignment/>
    </xf>
    <xf numFmtId="37" fontId="14" fillId="0" borderId="1" xfId="15" applyNumberFormat="1" applyFont="1" applyBorder="1" applyAlignment="1">
      <alignment/>
    </xf>
    <xf numFmtId="37" fontId="14" fillId="0" borderId="0" xfId="0" applyNumberFormat="1" applyFont="1" applyAlignment="1">
      <alignment horizontal="right"/>
    </xf>
    <xf numFmtId="37" fontId="15" fillId="0" borderId="7" xfId="0" applyNumberFormat="1" applyFont="1" applyBorder="1" applyAlignment="1">
      <alignment horizontal="right"/>
    </xf>
    <xf numFmtId="37" fontId="14" fillId="0" borderId="7" xfId="0" applyNumberFormat="1" applyFont="1" applyBorder="1" applyAlignment="1">
      <alignment horizontal="right"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37" fontId="15" fillId="0" borderId="7" xfId="0" applyNumberFormat="1" applyFont="1" applyBorder="1" applyAlignment="1">
      <alignment/>
    </xf>
    <xf numFmtId="37" fontId="14" fillId="0" borderId="7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15" fillId="0" borderId="1" xfId="15" applyNumberFormat="1" applyFont="1" applyBorder="1" applyAlignment="1">
      <alignment/>
    </xf>
    <xf numFmtId="37" fontId="14" fillId="0" borderId="7" xfId="0" applyNumberFormat="1" applyFont="1" applyBorder="1" applyAlignment="1">
      <alignment horizontal="centerContinuous"/>
    </xf>
    <xf numFmtId="4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15" fillId="0" borderId="6" xfId="0" applyNumberFormat="1" applyFont="1" applyBorder="1" applyAlignment="1">
      <alignment horizontal="right"/>
    </xf>
    <xf numFmtId="165" fontId="14" fillId="0" borderId="6" xfId="15" applyNumberFormat="1" applyFont="1" applyBorder="1" applyAlignment="1">
      <alignment horizontal="center"/>
    </xf>
    <xf numFmtId="37" fontId="15" fillId="0" borderId="0" xfId="38" applyNumberFormat="1" applyFont="1">
      <alignment/>
      <protection/>
    </xf>
    <xf numFmtId="37" fontId="15" fillId="0" borderId="0" xfId="15" applyNumberFormat="1" applyFont="1" applyFill="1" applyAlignment="1">
      <alignment/>
    </xf>
    <xf numFmtId="37" fontId="15" fillId="0" borderId="7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37" fontId="15" fillId="0" borderId="9" xfId="15" applyNumberFormat="1" applyFont="1" applyFill="1" applyBorder="1" applyAlignment="1">
      <alignment/>
    </xf>
    <xf numFmtId="37" fontId="15" fillId="0" borderId="1" xfId="15" applyNumberFormat="1" applyFont="1" applyFill="1" applyBorder="1" applyAlignment="1">
      <alignment/>
    </xf>
    <xf numFmtId="3" fontId="6" fillId="0" borderId="0" xfId="15" applyNumberFormat="1" applyFont="1" applyAlignment="1">
      <alignment/>
    </xf>
    <xf numFmtId="37" fontId="6" fillId="0" borderId="0" xfId="15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28" fillId="0" borderId="1" xfId="0" applyNumberFormat="1" applyFont="1" applyFill="1" applyBorder="1" applyAlignment="1">
      <alignment/>
    </xf>
    <xf numFmtId="41" fontId="28" fillId="0" borderId="0" xfId="0" applyNumberFormat="1" applyFont="1" applyFill="1" applyBorder="1" applyAlignment="1">
      <alignment/>
    </xf>
    <xf numFmtId="49" fontId="15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65" fontId="15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39" applyFont="1">
      <alignment/>
      <protection/>
    </xf>
    <xf numFmtId="37" fontId="18" fillId="0" borderId="0" xfId="0" applyNumberFormat="1" applyFont="1" applyAlignment="1" quotePrefix="1">
      <alignment horizontal="right"/>
    </xf>
    <xf numFmtId="37" fontId="15" fillId="0" borderId="0" xfId="0" applyNumberFormat="1" applyFont="1" applyAlignment="1" quotePrefix="1">
      <alignment horizontal="right"/>
    </xf>
    <xf numFmtId="39" fontId="15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 wrapText="1"/>
    </xf>
    <xf numFmtId="37" fontId="15" fillId="0" borderId="0" xfId="0" applyNumberFormat="1" applyFont="1" applyBorder="1" applyAlignment="1">
      <alignment horizontal="right"/>
    </xf>
    <xf numFmtId="165" fontId="15" fillId="0" borderId="9" xfId="15" applyNumberFormat="1" applyFont="1" applyBorder="1" applyAlignment="1">
      <alignment horizontal="center"/>
    </xf>
    <xf numFmtId="165" fontId="15" fillId="0" borderId="9" xfId="0" applyNumberFormat="1" applyFont="1" applyBorder="1" applyAlignment="1">
      <alignment horizontal="left"/>
    </xf>
    <xf numFmtId="165" fontId="15" fillId="0" borderId="9" xfId="0" applyNumberFormat="1" applyFont="1" applyBorder="1" applyAlignment="1">
      <alignment/>
    </xf>
    <xf numFmtId="165" fontId="15" fillId="0" borderId="9" xfId="0" applyNumberFormat="1" applyFont="1" applyBorder="1" applyAlignment="1">
      <alignment horizontal="right"/>
    </xf>
    <xf numFmtId="165" fontId="15" fillId="0" borderId="0" xfId="0" applyNumberFormat="1" applyFont="1" applyAlignment="1">
      <alignment/>
    </xf>
    <xf numFmtId="37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0" fillId="0" borderId="0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5" fontId="24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37" fontId="18" fillId="0" borderId="0" xfId="0" applyNumberFormat="1" applyFont="1" applyAlignment="1">
      <alignment horizontal="right"/>
    </xf>
    <xf numFmtId="37" fontId="18" fillId="0" borderId="7" xfId="0" applyNumberFormat="1" applyFont="1" applyBorder="1" applyAlignment="1">
      <alignment horizontal="right"/>
    </xf>
    <xf numFmtId="37" fontId="18" fillId="0" borderId="0" xfId="15" applyNumberFormat="1" applyFont="1" applyBorder="1" applyAlignment="1">
      <alignment/>
    </xf>
    <xf numFmtId="37" fontId="18" fillId="0" borderId="7" xfId="0" applyNumberFormat="1" applyFont="1" applyBorder="1" applyAlignment="1">
      <alignment/>
    </xf>
    <xf numFmtId="37" fontId="18" fillId="0" borderId="1" xfId="15" applyNumberFormat="1" applyFont="1" applyBorder="1" applyAlignment="1">
      <alignment/>
    </xf>
    <xf numFmtId="165" fontId="18" fillId="0" borderId="0" xfId="15" applyNumberFormat="1" applyFont="1" applyAlignment="1">
      <alignment horizontal="right"/>
    </xf>
    <xf numFmtId="165" fontId="15" fillId="0" borderId="0" xfId="15" applyNumberFormat="1" applyFont="1" applyAlignment="1">
      <alignment horizontal="right"/>
    </xf>
    <xf numFmtId="165" fontId="15" fillId="0" borderId="0" xfId="0" applyNumberFormat="1" applyFont="1" applyAlignment="1">
      <alignment horizontal="center"/>
    </xf>
    <xf numFmtId="15" fontId="14" fillId="0" borderId="0" xfId="38" applyNumberFormat="1" applyFont="1" applyAlignment="1" quotePrefix="1">
      <alignment horizontal="center"/>
      <protection/>
    </xf>
    <xf numFmtId="0" fontId="14" fillId="0" borderId="0" xfId="38" applyFont="1" applyAlignment="1" quotePrefix="1">
      <alignment horizontal="center"/>
      <protection/>
    </xf>
    <xf numFmtId="165" fontId="15" fillId="0" borderId="0" xfId="15" applyNumberFormat="1" applyFont="1" applyFill="1" applyBorder="1" applyAlignment="1">
      <alignment/>
    </xf>
    <xf numFmtId="165" fontId="15" fillId="0" borderId="9" xfId="15" applyNumberFormat="1" applyFont="1" applyFill="1" applyBorder="1" applyAlignment="1">
      <alignment/>
    </xf>
    <xf numFmtId="165" fontId="15" fillId="0" borderId="1" xfId="15" applyNumberFormat="1" applyFont="1" applyFill="1" applyBorder="1" applyAlignment="1">
      <alignment/>
    </xf>
    <xf numFmtId="165" fontId="28" fillId="0" borderId="1" xfId="15" applyNumberFormat="1" applyFont="1" applyFill="1" applyBorder="1" applyAlignment="1">
      <alignment/>
    </xf>
    <xf numFmtId="165" fontId="15" fillId="0" borderId="7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37" fontId="15" fillId="0" borderId="0" xfId="0" applyNumberFormat="1" applyFont="1" applyBorder="1" applyAlignment="1">
      <alignment/>
    </xf>
    <xf numFmtId="165" fontId="15" fillId="0" borderId="6" xfId="15" applyNumberFormat="1" applyFont="1" applyBorder="1" applyAlignment="1">
      <alignment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/>
    </xf>
    <xf numFmtId="165" fontId="15" fillId="0" borderId="7" xfId="15" applyNumberFormat="1" applyFont="1" applyBorder="1" applyAlignment="1">
      <alignment horizontal="right"/>
    </xf>
    <xf numFmtId="37" fontId="15" fillId="0" borderId="0" xfId="15" applyNumberFormat="1" applyFont="1" applyAlignment="1">
      <alignment/>
    </xf>
    <xf numFmtId="37" fontId="15" fillId="0" borderId="0" xfId="15" applyNumberFormat="1" applyFont="1" applyAlignment="1">
      <alignment horizontal="right"/>
    </xf>
    <xf numFmtId="165" fontId="15" fillId="0" borderId="0" xfId="15" applyNumberFormat="1" applyFont="1" applyBorder="1" applyAlignment="1">
      <alignment/>
    </xf>
    <xf numFmtId="193" fontId="15" fillId="0" borderId="6" xfId="0" applyNumberFormat="1" applyFont="1" applyBorder="1" applyAlignment="1">
      <alignment horizontal="right"/>
    </xf>
    <xf numFmtId="195" fontId="15" fillId="0" borderId="7" xfId="0" applyNumberFormat="1" applyFont="1" applyBorder="1" applyAlignment="1">
      <alignment/>
    </xf>
    <xf numFmtId="14" fontId="19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4" fillId="0" borderId="0" xfId="0" applyNumberFormat="1" applyFont="1" applyAlignment="1" quotePrefix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/>
    </xf>
  </cellXfs>
  <cellStyles count="28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_celcom" xfId="36"/>
    <cellStyle name="Normal_klseqtrlycelcom0902" xfId="37"/>
    <cellStyle name="Normal_klseqtrlytri0902" xfId="38"/>
    <cellStyle name="Normal_SHEET" xfId="39"/>
    <cellStyle name="Percent" xfId="40"/>
    <cellStyle name="Total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workbookViewId="0" topLeftCell="A10">
      <selection activeCell="F10" sqref="F10:H10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8.28125" style="0" customWidth="1"/>
    <col min="5" max="5" width="11.57421875" style="0" customWidth="1"/>
    <col min="6" max="6" width="15.7109375" style="0" customWidth="1"/>
    <col min="7" max="7" width="0.85546875" style="0" customWidth="1"/>
    <col min="8" max="8" width="15.7109375" style="0" customWidth="1"/>
    <col min="9" max="9" width="1.7109375" style="0" customWidth="1"/>
    <col min="10" max="10" width="15.7109375" style="0" customWidth="1"/>
    <col min="11" max="11" width="0.85546875" style="0" customWidth="1"/>
    <col min="12" max="12" width="15.7109375" style="0" customWidth="1"/>
    <col min="13" max="13" width="3.00390625" style="0" customWidth="1"/>
    <col min="15" max="16" width="9.140625" style="0" hidden="1" customWidth="1"/>
    <col min="18" max="19" width="0" style="0" hidden="1" customWidth="1"/>
  </cols>
  <sheetData>
    <row r="1" ht="15" customHeight="1">
      <c r="L1" s="1"/>
    </row>
    <row r="2" spans="2:13" ht="15.75">
      <c r="B2" s="85" t="s">
        <v>48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2:13" s="3" customFormat="1" ht="10.5">
      <c r="B3" s="88" t="s">
        <v>49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3" customFormat="1" ht="15" customHeight="1">
      <c r="B4" s="33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3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2" s="9" customFormat="1" ht="15" customHeight="1">
      <c r="B6" s="6" t="s">
        <v>260</v>
      </c>
      <c r="C6" s="6"/>
      <c r="D6" s="6"/>
      <c r="E6" s="6"/>
      <c r="F6" s="7"/>
      <c r="G6" s="7"/>
      <c r="H6" s="8"/>
      <c r="I6" s="8"/>
      <c r="J6" s="4"/>
      <c r="K6" s="4"/>
      <c r="L6" s="8"/>
    </row>
    <row r="7" spans="1:12" s="9" customFormat="1" ht="15" customHeight="1">
      <c r="A7" s="6"/>
      <c r="B7" s="6" t="s">
        <v>153</v>
      </c>
      <c r="C7" s="6"/>
      <c r="D7" s="6"/>
      <c r="E7" s="6"/>
      <c r="F7" s="7"/>
      <c r="G7" s="7"/>
      <c r="H7" s="8"/>
      <c r="I7" s="8"/>
      <c r="J7" s="4"/>
      <c r="K7" s="4"/>
      <c r="L7" s="8"/>
    </row>
    <row r="8" spans="1:12" s="9" customFormat="1" ht="15" customHeight="1">
      <c r="A8" s="6"/>
      <c r="B8" s="6"/>
      <c r="C8" s="6"/>
      <c r="D8" s="6"/>
      <c r="E8" s="6"/>
      <c r="F8" s="7"/>
      <c r="G8" s="7"/>
      <c r="H8" s="8"/>
      <c r="I8" s="8"/>
      <c r="J8" s="4"/>
      <c r="K8" s="4"/>
      <c r="L8" s="8"/>
    </row>
    <row r="9" spans="2:12" s="9" customFormat="1" ht="15" customHeight="1">
      <c r="B9" s="12" t="s">
        <v>158</v>
      </c>
      <c r="C9" s="6"/>
      <c r="D9" s="6"/>
      <c r="E9" s="6"/>
      <c r="F9" s="84"/>
      <c r="G9" s="84"/>
      <c r="H9" s="84"/>
      <c r="I9" s="8"/>
      <c r="J9" s="7"/>
      <c r="K9" s="84"/>
      <c r="L9" s="84"/>
    </row>
    <row r="10" spans="1:12" s="16" customFormat="1" ht="15" customHeight="1">
      <c r="A10" s="13"/>
      <c r="B10" s="13"/>
      <c r="C10" s="13"/>
      <c r="D10" s="13"/>
      <c r="E10" s="13"/>
      <c r="F10" s="217" t="s">
        <v>1</v>
      </c>
      <c r="G10" s="217"/>
      <c r="H10" s="217"/>
      <c r="I10" s="15"/>
      <c r="J10" s="217" t="s">
        <v>2</v>
      </c>
      <c r="K10" s="217"/>
      <c r="L10" s="217"/>
    </row>
    <row r="11" spans="1:12" s="16" customFormat="1" ht="15" customHeight="1">
      <c r="A11" s="13"/>
      <c r="B11" s="13"/>
      <c r="C11" s="13"/>
      <c r="D11" s="13"/>
      <c r="E11" s="13"/>
      <c r="F11" s="14" t="s">
        <v>3</v>
      </c>
      <c r="G11" s="14"/>
      <c r="H11" s="17" t="s">
        <v>4</v>
      </c>
      <c r="I11" s="216"/>
      <c r="J11" s="14" t="s">
        <v>3</v>
      </c>
      <c r="K11" s="14"/>
      <c r="L11" s="17" t="s">
        <v>4</v>
      </c>
    </row>
    <row r="12" spans="1:12" s="16" customFormat="1" ht="15" customHeight="1">
      <c r="A12" s="13"/>
      <c r="B12" s="13"/>
      <c r="C12" s="13"/>
      <c r="D12" s="13"/>
      <c r="E12" s="13"/>
      <c r="F12" s="14" t="s">
        <v>5</v>
      </c>
      <c r="G12" s="14"/>
      <c r="H12" s="17" t="s">
        <v>6</v>
      </c>
      <c r="I12" s="216"/>
      <c r="J12" s="14" t="s">
        <v>5</v>
      </c>
      <c r="K12" s="14"/>
      <c r="L12" s="17" t="s">
        <v>6</v>
      </c>
    </row>
    <row r="13" spans="1:12" s="16" customFormat="1" ht="15" customHeight="1">
      <c r="A13" s="13"/>
      <c r="B13" s="13"/>
      <c r="C13" s="13"/>
      <c r="D13" s="13"/>
      <c r="E13" s="13"/>
      <c r="F13" s="14" t="s">
        <v>7</v>
      </c>
      <c r="G13" s="14"/>
      <c r="H13" s="17" t="s">
        <v>7</v>
      </c>
      <c r="I13" s="216"/>
      <c r="J13" s="14" t="s">
        <v>8</v>
      </c>
      <c r="K13" s="14"/>
      <c r="L13" s="17" t="s">
        <v>9</v>
      </c>
    </row>
    <row r="14" spans="1:12" s="16" customFormat="1" ht="15" customHeight="1">
      <c r="A14" s="13"/>
      <c r="B14" s="13"/>
      <c r="C14" s="13"/>
      <c r="D14" s="13"/>
      <c r="E14" s="13"/>
      <c r="F14" s="214" t="s">
        <v>271</v>
      </c>
      <c r="G14" s="14"/>
      <c r="H14" s="215" t="s">
        <v>272</v>
      </c>
      <c r="I14" s="14"/>
      <c r="J14" s="62" t="str">
        <f>+F14</f>
        <v>31/3/2003</v>
      </c>
      <c r="K14" s="14"/>
      <c r="L14" s="63" t="str">
        <f>+H14</f>
        <v>31/3/2002</v>
      </c>
    </row>
    <row r="15" spans="1:12" s="16" customFormat="1" ht="15" customHeight="1">
      <c r="A15" s="13"/>
      <c r="B15" s="13"/>
      <c r="C15" s="13"/>
      <c r="D15" s="13"/>
      <c r="E15" s="13"/>
      <c r="F15" s="14" t="s">
        <v>10</v>
      </c>
      <c r="G15" s="14"/>
      <c r="H15" s="18" t="s">
        <v>10</v>
      </c>
      <c r="I15" s="14"/>
      <c r="J15" s="14" t="s">
        <v>10</v>
      </c>
      <c r="K15" s="14"/>
      <c r="L15" s="18" t="s">
        <v>10</v>
      </c>
    </row>
    <row r="16" spans="1:17" s="3" customFormat="1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10"/>
      <c r="K16" s="10"/>
      <c r="L16" s="11"/>
      <c r="M16" s="19"/>
      <c r="N16" s="19"/>
      <c r="O16" s="19"/>
      <c r="P16" s="19"/>
      <c r="Q16" s="19"/>
    </row>
    <row r="17" spans="1:19" s="3" customFormat="1" ht="15" customHeight="1">
      <c r="A17" s="10"/>
      <c r="B17" s="137" t="s">
        <v>42</v>
      </c>
      <c r="C17" s="25"/>
      <c r="D17" s="25"/>
      <c r="E17" s="25"/>
      <c r="F17" s="129">
        <v>11114</v>
      </c>
      <c r="G17" s="121"/>
      <c r="H17" s="121">
        <v>10746</v>
      </c>
      <c r="I17" s="121"/>
      <c r="J17" s="129">
        <v>44873</v>
      </c>
      <c r="K17" s="129"/>
      <c r="L17" s="121">
        <v>44271</v>
      </c>
      <c r="M17" s="19"/>
      <c r="N17" s="123" t="s">
        <v>82</v>
      </c>
      <c r="O17" s="187">
        <f>+P17+F17</f>
        <v>44873</v>
      </c>
      <c r="P17" s="187">
        <v>33759</v>
      </c>
      <c r="Q17" s="19"/>
      <c r="R17" s="184">
        <f>+H17+S17</f>
        <v>44271</v>
      </c>
      <c r="S17" s="121">
        <v>33525</v>
      </c>
    </row>
    <row r="18" spans="1:19" s="3" customFormat="1" ht="15" customHeight="1">
      <c r="A18" s="10"/>
      <c r="B18" s="138"/>
      <c r="C18" s="25"/>
      <c r="D18" s="25"/>
      <c r="E18" s="25"/>
      <c r="F18" s="129"/>
      <c r="G18" s="121"/>
      <c r="H18" s="121"/>
      <c r="I18" s="121"/>
      <c r="J18" s="129"/>
      <c r="K18" s="129"/>
      <c r="L18" s="121"/>
      <c r="M18" s="19"/>
      <c r="N18" s="19"/>
      <c r="O18" s="187"/>
      <c r="P18" s="187"/>
      <c r="Q18" s="19"/>
      <c r="S18" s="121"/>
    </row>
    <row r="19" spans="1:19" s="3" customFormat="1" ht="15" customHeight="1">
      <c r="A19" s="10"/>
      <c r="B19" s="139" t="s">
        <v>146</v>
      </c>
      <c r="C19" s="25"/>
      <c r="D19" s="25"/>
      <c r="E19" s="25"/>
      <c r="F19" s="129">
        <v>133</v>
      </c>
      <c r="G19" s="121"/>
      <c r="H19" s="121">
        <v>783</v>
      </c>
      <c r="I19" s="121"/>
      <c r="J19" s="129">
        <v>530</v>
      </c>
      <c r="K19" s="129"/>
      <c r="L19" s="121">
        <v>1175</v>
      </c>
      <c r="M19" s="19"/>
      <c r="N19" s="19"/>
      <c r="O19" s="187">
        <f aca="true" t="shared" si="0" ref="O19:O25">+P19+F19</f>
        <v>530</v>
      </c>
      <c r="P19" s="187">
        <v>397</v>
      </c>
      <c r="Q19" s="19"/>
      <c r="R19" s="184">
        <f aca="true" t="shared" si="1" ref="R19:R25">+H19+S19</f>
        <v>1175</v>
      </c>
      <c r="S19" s="121">
        <v>392</v>
      </c>
    </row>
    <row r="20" spans="1:19" s="3" customFormat="1" ht="15" customHeight="1">
      <c r="A20" s="10"/>
      <c r="B20" s="139" t="s">
        <v>165</v>
      </c>
      <c r="C20" s="25"/>
      <c r="D20" s="25"/>
      <c r="E20" s="25"/>
      <c r="F20" s="129">
        <v>-29</v>
      </c>
      <c r="G20" s="121"/>
      <c r="H20" s="121">
        <v>115</v>
      </c>
      <c r="I20" s="121"/>
      <c r="J20" s="129">
        <v>-16</v>
      </c>
      <c r="K20" s="129"/>
      <c r="L20" s="121">
        <v>115</v>
      </c>
      <c r="M20" s="19"/>
      <c r="N20" s="19"/>
      <c r="O20" s="187">
        <f t="shared" si="0"/>
        <v>-16</v>
      </c>
      <c r="P20" s="187">
        <v>13</v>
      </c>
      <c r="Q20" s="19"/>
      <c r="R20" s="184">
        <f t="shared" si="1"/>
        <v>115</v>
      </c>
      <c r="S20" s="121">
        <v>0</v>
      </c>
    </row>
    <row r="21" spans="1:19" s="3" customFormat="1" ht="15" customHeight="1">
      <c r="A21" s="10"/>
      <c r="B21" s="139" t="s">
        <v>147</v>
      </c>
      <c r="C21" s="25"/>
      <c r="D21" s="25"/>
      <c r="E21" s="25"/>
      <c r="F21" s="129">
        <v>-2947</v>
      </c>
      <c r="G21" s="121"/>
      <c r="H21" s="121">
        <v>-2494</v>
      </c>
      <c r="I21" s="121"/>
      <c r="J21" s="129">
        <v>-11341</v>
      </c>
      <c r="K21" s="129"/>
      <c r="L21" s="121">
        <v>-10398</v>
      </c>
      <c r="M21" s="19"/>
      <c r="N21" s="19"/>
      <c r="O21" s="187">
        <f t="shared" si="0"/>
        <v>-11341</v>
      </c>
      <c r="P21" s="187">
        <v>-8394</v>
      </c>
      <c r="Q21" s="19"/>
      <c r="R21" s="184">
        <f t="shared" si="1"/>
        <v>-10398</v>
      </c>
      <c r="S21" s="121">
        <v>-7904</v>
      </c>
    </row>
    <row r="22" spans="1:19" s="3" customFormat="1" ht="15" customHeight="1">
      <c r="A22" s="10"/>
      <c r="B22" s="139" t="s">
        <v>108</v>
      </c>
      <c r="C22" s="25"/>
      <c r="D22" s="25"/>
      <c r="E22" s="25"/>
      <c r="F22" s="129">
        <v>-68</v>
      </c>
      <c r="G22" s="121"/>
      <c r="H22" s="121">
        <v>-66</v>
      </c>
      <c r="I22" s="121"/>
      <c r="J22" s="129">
        <v>-270</v>
      </c>
      <c r="K22" s="129"/>
      <c r="L22" s="121">
        <v>-269</v>
      </c>
      <c r="M22" s="19"/>
      <c r="N22" s="19"/>
      <c r="O22" s="187">
        <f t="shared" si="0"/>
        <v>-270</v>
      </c>
      <c r="P22" s="187">
        <v>-202</v>
      </c>
      <c r="Q22" s="19"/>
      <c r="R22" s="184">
        <f t="shared" si="1"/>
        <v>-269</v>
      </c>
      <c r="S22" s="121">
        <v>-203</v>
      </c>
    </row>
    <row r="23" spans="1:19" s="3" customFormat="1" ht="15" customHeight="1">
      <c r="A23" s="10"/>
      <c r="B23" s="139" t="s">
        <v>106</v>
      </c>
      <c r="C23" s="25"/>
      <c r="D23" s="25"/>
      <c r="E23" s="25"/>
      <c r="F23" s="129">
        <v>-747</v>
      </c>
      <c r="G23" s="121"/>
      <c r="H23" s="121">
        <v>-801</v>
      </c>
      <c r="I23" s="121"/>
      <c r="J23" s="129">
        <v>-3292</v>
      </c>
      <c r="K23" s="129"/>
      <c r="L23" s="121">
        <v>-3206</v>
      </c>
      <c r="M23" s="19"/>
      <c r="N23" s="19"/>
      <c r="O23" s="187">
        <f t="shared" si="0"/>
        <v>-3292</v>
      </c>
      <c r="P23" s="187">
        <v>-2545</v>
      </c>
      <c r="Q23" s="19"/>
      <c r="R23" s="184">
        <f t="shared" si="1"/>
        <v>-3206</v>
      </c>
      <c r="S23" s="121">
        <v>-2405</v>
      </c>
    </row>
    <row r="24" spans="1:19" s="3" customFormat="1" ht="15" customHeight="1">
      <c r="A24" s="10"/>
      <c r="B24" s="139" t="s">
        <v>148</v>
      </c>
      <c r="C24" s="25"/>
      <c r="D24" s="25"/>
      <c r="E24" s="25"/>
      <c r="F24" s="129">
        <v>-535</v>
      </c>
      <c r="G24" s="121"/>
      <c r="H24" s="121">
        <v>-501</v>
      </c>
      <c r="I24" s="121"/>
      <c r="J24" s="129">
        <v>-2270</v>
      </c>
      <c r="K24" s="129"/>
      <c r="L24" s="121">
        <v>-2703</v>
      </c>
      <c r="M24" s="19"/>
      <c r="N24" s="19"/>
      <c r="O24" s="187">
        <f t="shared" si="0"/>
        <v>-2270</v>
      </c>
      <c r="P24" s="187">
        <v>-1735</v>
      </c>
      <c r="Q24" s="19"/>
      <c r="R24" s="184">
        <f t="shared" si="1"/>
        <v>-2703</v>
      </c>
      <c r="S24" s="121">
        <v>-2202</v>
      </c>
    </row>
    <row r="25" spans="1:19" s="3" customFormat="1" ht="15" customHeight="1">
      <c r="A25" s="10"/>
      <c r="B25" s="139" t="s">
        <v>149</v>
      </c>
      <c r="C25" s="25"/>
      <c r="D25" s="25"/>
      <c r="E25" s="25"/>
      <c r="F25" s="129">
        <v>-8356</v>
      </c>
      <c r="G25" s="121"/>
      <c r="H25" s="121">
        <v>-7886</v>
      </c>
      <c r="I25" s="121"/>
      <c r="J25" s="129">
        <v>-27256</v>
      </c>
      <c r="K25" s="129"/>
      <c r="L25" s="121">
        <v>-26009</v>
      </c>
      <c r="M25" s="19"/>
      <c r="N25" s="19"/>
      <c r="O25" s="187">
        <f t="shared" si="0"/>
        <v>-27256</v>
      </c>
      <c r="P25" s="187">
        <v>-18900</v>
      </c>
      <c r="Q25" s="19"/>
      <c r="R25" s="184">
        <f t="shared" si="1"/>
        <v>-26009</v>
      </c>
      <c r="S25" s="121">
        <v>-18123</v>
      </c>
    </row>
    <row r="26" spans="1:19" s="3" customFormat="1" ht="15" customHeight="1">
      <c r="A26" s="10"/>
      <c r="B26" s="87"/>
      <c r="C26" s="25"/>
      <c r="D26" s="25"/>
      <c r="E26" s="25"/>
      <c r="F26" s="131"/>
      <c r="G26" s="121"/>
      <c r="H26" s="130"/>
      <c r="I26" s="121"/>
      <c r="J26" s="131"/>
      <c r="K26" s="129"/>
      <c r="L26" s="130"/>
      <c r="M26" s="19"/>
      <c r="N26" s="19"/>
      <c r="O26" s="188"/>
      <c r="P26" s="188"/>
      <c r="Q26" s="19"/>
      <c r="S26" s="130"/>
    </row>
    <row r="27" spans="1:19" s="3" customFormat="1" ht="15" customHeight="1">
      <c r="A27" s="10"/>
      <c r="B27" s="122" t="s">
        <v>150</v>
      </c>
      <c r="C27" s="25"/>
      <c r="D27" s="25"/>
      <c r="E27" s="25"/>
      <c r="F27" s="129">
        <f>SUM(F17:F26)</f>
        <v>-1435</v>
      </c>
      <c r="G27" s="120"/>
      <c r="H27" s="121">
        <f>SUM(H17:H26)</f>
        <v>-104</v>
      </c>
      <c r="I27" s="120"/>
      <c r="J27" s="121">
        <f>SUM(J17:J26)</f>
        <v>958</v>
      </c>
      <c r="K27" s="86"/>
      <c r="L27" s="121">
        <f>SUM(L17:L26)</f>
        <v>2976</v>
      </c>
      <c r="M27" s="19"/>
      <c r="N27" s="19"/>
      <c r="O27" s="187">
        <f>SUM(O17:O26)</f>
        <v>958</v>
      </c>
      <c r="P27" s="187">
        <f>SUM(P17:P26)</f>
        <v>2393</v>
      </c>
      <c r="Q27" s="19"/>
      <c r="R27" s="121">
        <f>SUM(R17:R26)</f>
        <v>2976</v>
      </c>
      <c r="S27" s="121">
        <f>SUM(S17:S26)</f>
        <v>3080</v>
      </c>
    </row>
    <row r="28" spans="1:19" s="3" customFormat="1" ht="15" customHeight="1">
      <c r="A28" s="10"/>
      <c r="B28" s="87" t="s">
        <v>107</v>
      </c>
      <c r="C28" s="25"/>
      <c r="D28" s="25"/>
      <c r="E28" s="25"/>
      <c r="F28" s="129">
        <v>-127</v>
      </c>
      <c r="G28" s="121"/>
      <c r="H28" s="121">
        <v>-177</v>
      </c>
      <c r="I28" s="121"/>
      <c r="J28" s="129">
        <v>-632</v>
      </c>
      <c r="K28" s="129"/>
      <c r="L28" s="121">
        <v>-892</v>
      </c>
      <c r="M28" s="123"/>
      <c r="N28" s="19"/>
      <c r="O28" s="187">
        <f>+P28+F28</f>
        <v>-632</v>
      </c>
      <c r="P28" s="187">
        <v>-505</v>
      </c>
      <c r="Q28" s="19"/>
      <c r="R28" s="184">
        <f>+H28+S28</f>
        <v>-892</v>
      </c>
      <c r="S28" s="121">
        <v>-715</v>
      </c>
    </row>
    <row r="29" spans="1:19" s="3" customFormat="1" ht="15" customHeight="1">
      <c r="A29" s="10"/>
      <c r="B29" s="87" t="s">
        <v>151</v>
      </c>
      <c r="C29" s="25"/>
      <c r="D29" s="25"/>
      <c r="E29" s="25"/>
      <c r="F29" s="129">
        <v>11</v>
      </c>
      <c r="G29" s="121"/>
      <c r="H29" s="121">
        <v>4</v>
      </c>
      <c r="I29" s="121"/>
      <c r="J29" s="129">
        <v>48</v>
      </c>
      <c r="K29" s="129"/>
      <c r="L29" s="121">
        <v>61</v>
      </c>
      <c r="M29" s="123"/>
      <c r="N29" s="19"/>
      <c r="O29" s="187">
        <f>+P29+F29</f>
        <v>48</v>
      </c>
      <c r="P29" s="187">
        <v>37</v>
      </c>
      <c r="Q29" s="19"/>
      <c r="R29" s="184">
        <f>+H29+S29</f>
        <v>61</v>
      </c>
      <c r="S29" s="121">
        <v>57</v>
      </c>
    </row>
    <row r="30" spans="1:19" s="3" customFormat="1" ht="15" customHeight="1">
      <c r="A30" s="10"/>
      <c r="B30" s="20" t="s">
        <v>258</v>
      </c>
      <c r="C30" s="25"/>
      <c r="D30" s="25"/>
      <c r="E30" s="25"/>
      <c r="F30" s="129">
        <v>-29</v>
      </c>
      <c r="G30" s="121"/>
      <c r="H30" s="121">
        <v>0</v>
      </c>
      <c r="I30" s="121"/>
      <c r="J30" s="129">
        <v>-29</v>
      </c>
      <c r="K30" s="129"/>
      <c r="L30" s="121">
        <v>0</v>
      </c>
      <c r="M30" s="123"/>
      <c r="N30" s="19"/>
      <c r="O30" s="187">
        <f>+P30+F30</f>
        <v>-29</v>
      </c>
      <c r="P30" s="187">
        <v>0</v>
      </c>
      <c r="Q30" s="19"/>
      <c r="R30" s="184"/>
      <c r="S30" s="121"/>
    </row>
    <row r="31" spans="1:19" s="3" customFormat="1" ht="15" customHeight="1">
      <c r="A31" s="10"/>
      <c r="B31" s="25"/>
      <c r="C31" s="25"/>
      <c r="D31" s="25"/>
      <c r="E31" s="25"/>
      <c r="F31" s="131"/>
      <c r="G31" s="121"/>
      <c r="H31" s="130"/>
      <c r="I31" s="121"/>
      <c r="J31" s="131"/>
      <c r="K31" s="129"/>
      <c r="L31" s="130"/>
      <c r="M31" s="123"/>
      <c r="N31" s="19"/>
      <c r="O31" s="188"/>
      <c r="P31" s="188"/>
      <c r="Q31" s="19"/>
      <c r="S31" s="130"/>
    </row>
    <row r="32" spans="1:19" s="9" customFormat="1" ht="15" customHeight="1">
      <c r="A32" s="8"/>
      <c r="B32" s="33" t="s">
        <v>166</v>
      </c>
      <c r="D32" s="20"/>
      <c r="E32" s="20"/>
      <c r="F32" s="124">
        <f>SUM(F27:F31)</f>
        <v>-1580</v>
      </c>
      <c r="G32" s="124"/>
      <c r="H32" s="127">
        <f>SUM(H27:H31)</f>
        <v>-277</v>
      </c>
      <c r="I32" s="125"/>
      <c r="J32" s="124">
        <f>SUM(J27:J31)</f>
        <v>345</v>
      </c>
      <c r="K32" s="124"/>
      <c r="L32" s="127">
        <f>SUM(L27:L31)</f>
        <v>2145</v>
      </c>
      <c r="M32" s="126"/>
      <c r="N32" s="6"/>
      <c r="O32" s="189">
        <f>SUM(O27:O31)</f>
        <v>345</v>
      </c>
      <c r="P32" s="189">
        <f>SUM(P27:P31)</f>
        <v>1925</v>
      </c>
      <c r="Q32" s="6"/>
      <c r="R32" s="127">
        <f>SUM(R27:R31)</f>
        <v>2145</v>
      </c>
      <c r="S32" s="127">
        <f>SUM(S27:S31)</f>
        <v>2422</v>
      </c>
    </row>
    <row r="33" spans="1:19" s="3" customFormat="1" ht="15" customHeight="1">
      <c r="A33" s="24"/>
      <c r="B33" s="20" t="s">
        <v>152</v>
      </c>
      <c r="C33" s="25"/>
      <c r="D33" s="25"/>
      <c r="E33" s="25"/>
      <c r="F33" s="129">
        <f>-289-4-133</f>
        <v>-426</v>
      </c>
      <c r="G33" s="121"/>
      <c r="H33" s="121">
        <v>-69</v>
      </c>
      <c r="I33" s="121"/>
      <c r="J33" s="129">
        <f>-1507-4-133</f>
        <v>-1644</v>
      </c>
      <c r="K33" s="129"/>
      <c r="L33" s="121">
        <v>-1147</v>
      </c>
      <c r="M33" s="123"/>
      <c r="N33" s="19"/>
      <c r="O33" s="187">
        <f>+P33+F33</f>
        <v>-1644</v>
      </c>
      <c r="P33" s="187">
        <v>-1218</v>
      </c>
      <c r="Q33" s="19"/>
      <c r="R33" s="184">
        <f>+H33+S33</f>
        <v>-1147</v>
      </c>
      <c r="S33" s="121">
        <v>-1078</v>
      </c>
    </row>
    <row r="34" spans="1:19" s="3" customFormat="1" ht="15" customHeight="1">
      <c r="A34" s="24"/>
      <c r="B34" s="20"/>
      <c r="C34" s="25"/>
      <c r="D34" s="25"/>
      <c r="E34" s="25"/>
      <c r="F34" s="141"/>
      <c r="G34" s="120"/>
      <c r="H34" s="134"/>
      <c r="I34" s="132"/>
      <c r="J34" s="135"/>
      <c r="K34" s="133"/>
      <c r="L34" s="134"/>
      <c r="M34" s="123"/>
      <c r="N34" s="19"/>
      <c r="O34" s="190"/>
      <c r="P34" s="190"/>
      <c r="Q34" s="19"/>
      <c r="S34" s="134"/>
    </row>
    <row r="35" spans="1:19" s="3" customFormat="1" ht="15" customHeight="1">
      <c r="A35" s="24"/>
      <c r="B35" s="33" t="s">
        <v>167</v>
      </c>
      <c r="C35" s="25"/>
      <c r="D35" s="25"/>
      <c r="E35" s="25"/>
      <c r="F35" s="129">
        <f>SUM(F32:F34)</f>
        <v>-2006</v>
      </c>
      <c r="G35" s="120"/>
      <c r="H35" s="121">
        <f>SUM(H32:H34)</f>
        <v>-346</v>
      </c>
      <c r="I35" s="120"/>
      <c r="J35" s="121">
        <f>SUM(J32:J34)</f>
        <v>-1299</v>
      </c>
      <c r="K35" s="86"/>
      <c r="L35" s="121">
        <f>SUM(L32:L34)</f>
        <v>998</v>
      </c>
      <c r="M35" s="123"/>
      <c r="N35" s="19"/>
      <c r="O35" s="187">
        <f>SUM(O32:O34)</f>
        <v>-1299</v>
      </c>
      <c r="P35" s="187">
        <f>SUM(P32:P34)</f>
        <v>707</v>
      </c>
      <c r="Q35" s="19"/>
      <c r="R35" s="121">
        <f>SUM(R32:R34)</f>
        <v>998</v>
      </c>
      <c r="S35" s="121">
        <f>SUM(S32:S34)</f>
        <v>1344</v>
      </c>
    </row>
    <row r="36" spans="1:19" s="9" customFormat="1" ht="15" customHeight="1">
      <c r="A36" s="8"/>
      <c r="B36" s="21" t="s">
        <v>68</v>
      </c>
      <c r="C36" s="27"/>
      <c r="E36" s="21"/>
      <c r="F36" s="129">
        <v>460</v>
      </c>
      <c r="G36" s="121"/>
      <c r="H36" s="121">
        <v>168</v>
      </c>
      <c r="I36" s="121"/>
      <c r="J36" s="129">
        <v>174</v>
      </c>
      <c r="K36" s="129"/>
      <c r="L36" s="121">
        <v>-560</v>
      </c>
      <c r="M36" s="126"/>
      <c r="N36" s="6"/>
      <c r="O36" s="187">
        <f>+P36+F36</f>
        <v>174</v>
      </c>
      <c r="P36" s="187">
        <v>-286</v>
      </c>
      <c r="Q36" s="6"/>
      <c r="R36" s="184">
        <f>+H36+S36</f>
        <v>-560</v>
      </c>
      <c r="S36" s="121">
        <v>-728</v>
      </c>
    </row>
    <row r="37" spans="1:19" s="9" customFormat="1" ht="15" customHeight="1">
      <c r="A37" s="8"/>
      <c r="B37" s="20"/>
      <c r="C37" s="20"/>
      <c r="D37" s="20"/>
      <c r="E37" s="20"/>
      <c r="F37" s="124"/>
      <c r="G37" s="124"/>
      <c r="H37" s="127"/>
      <c r="I37" s="126"/>
      <c r="J37" s="124"/>
      <c r="K37" s="126"/>
      <c r="L37" s="127"/>
      <c r="M37" s="126"/>
      <c r="N37" s="6"/>
      <c r="O37" s="189"/>
      <c r="P37" s="189"/>
      <c r="Q37" s="6"/>
      <c r="S37" s="127"/>
    </row>
    <row r="38" spans="1:19" s="9" customFormat="1" ht="15" customHeight="1" thickBot="1">
      <c r="A38" s="8"/>
      <c r="B38" s="33" t="s">
        <v>103</v>
      </c>
      <c r="D38" s="20"/>
      <c r="E38" s="20"/>
      <c r="F38" s="128">
        <f>SUM(F35:F37)</f>
        <v>-1546</v>
      </c>
      <c r="G38" s="124"/>
      <c r="H38" s="140">
        <f>SUM(H35:H37)</f>
        <v>-178</v>
      </c>
      <c r="I38" s="126"/>
      <c r="J38" s="128">
        <f>SUM(J35:J37)</f>
        <v>-1125</v>
      </c>
      <c r="K38" s="126"/>
      <c r="L38" s="140">
        <f>SUM(L35:L37)</f>
        <v>438</v>
      </c>
      <c r="M38" s="126"/>
      <c r="N38" s="6"/>
      <c r="O38" s="191">
        <f>SUM(O35:O37)</f>
        <v>-1125</v>
      </c>
      <c r="P38" s="191">
        <f>SUM(P35:P37)</f>
        <v>421</v>
      </c>
      <c r="Q38" s="6"/>
      <c r="R38" s="140">
        <f>SUM(R35:R37)</f>
        <v>438</v>
      </c>
      <c r="S38" s="140">
        <f>SUM(S35:S37)</f>
        <v>616</v>
      </c>
    </row>
    <row r="39" spans="1:17" s="9" customFormat="1" ht="15" customHeight="1" thickTop="1">
      <c r="A39" s="8"/>
      <c r="B39" s="20"/>
      <c r="C39" s="20" t="s">
        <v>82</v>
      </c>
      <c r="D39" s="20"/>
      <c r="E39" s="20"/>
      <c r="F39" s="124"/>
      <c r="G39" s="124"/>
      <c r="H39" s="127" t="s">
        <v>82</v>
      </c>
      <c r="I39" s="126"/>
      <c r="J39" s="124"/>
      <c r="K39" s="126"/>
      <c r="L39" s="127"/>
      <c r="M39" s="126"/>
      <c r="N39" s="6"/>
      <c r="O39" s="6"/>
      <c r="P39" s="6"/>
      <c r="Q39" s="6"/>
    </row>
    <row r="40" spans="1:13" s="6" customFormat="1" ht="15" customHeight="1">
      <c r="A40" s="8"/>
      <c r="B40" s="20" t="s">
        <v>159</v>
      </c>
      <c r="C40" s="20"/>
      <c r="D40" s="20"/>
      <c r="E40" s="20"/>
      <c r="F40" s="124"/>
      <c r="G40" s="124"/>
      <c r="H40" s="127"/>
      <c r="I40" s="126"/>
      <c r="J40" s="124"/>
      <c r="K40" s="126"/>
      <c r="L40" s="127"/>
      <c r="M40" s="126"/>
    </row>
    <row r="41" spans="1:12" s="6" customFormat="1" ht="15" customHeight="1" thickBot="1">
      <c r="A41" s="24"/>
      <c r="B41" s="6" t="s">
        <v>160</v>
      </c>
      <c r="C41" s="25"/>
      <c r="D41" s="25"/>
      <c r="E41" s="25"/>
      <c r="F41" s="212">
        <f>ROUND(+F38/18675*100,2)</f>
        <v>-8.28</v>
      </c>
      <c r="G41" s="72"/>
      <c r="H41" s="212">
        <f>ROUND(+H38/18675*100,2)</f>
        <v>-0.95</v>
      </c>
      <c r="I41" s="72"/>
      <c r="J41" s="212">
        <f>ROUND(+J38/18675*100,2)</f>
        <v>-6.02</v>
      </c>
      <c r="K41" s="136"/>
      <c r="L41" s="144">
        <f>ROUND(+L38/18675*100,2)</f>
        <v>2.35</v>
      </c>
    </row>
    <row r="42" spans="1:12" s="6" customFormat="1" ht="15" customHeight="1" thickTop="1">
      <c r="A42" s="8"/>
      <c r="B42" s="8" t="s">
        <v>82</v>
      </c>
      <c r="D42" s="20"/>
      <c r="E42" s="20"/>
      <c r="F42" s="22"/>
      <c r="G42" s="22"/>
      <c r="H42" s="23"/>
      <c r="I42" s="23"/>
      <c r="J42" s="22"/>
      <c r="K42" s="22"/>
      <c r="L42" s="23"/>
    </row>
    <row r="43" spans="1:12" s="6" customFormat="1" ht="15" customHeight="1" thickBot="1">
      <c r="A43" s="8"/>
      <c r="B43" s="20" t="s">
        <v>65</v>
      </c>
      <c r="D43" s="20"/>
      <c r="E43" s="20"/>
      <c r="F43" s="145" t="s">
        <v>64</v>
      </c>
      <c r="G43" s="60"/>
      <c r="H43" s="145" t="s">
        <v>64</v>
      </c>
      <c r="I43" s="56"/>
      <c r="J43" s="145" t="s">
        <v>64</v>
      </c>
      <c r="K43" s="60"/>
      <c r="L43" s="145" t="s">
        <v>64</v>
      </c>
    </row>
    <row r="44" ht="13.5" thickTop="1"/>
    <row r="45" ht="15">
      <c r="B45" s="6" t="s">
        <v>157</v>
      </c>
    </row>
    <row r="46" ht="15">
      <c r="B46" s="112" t="s">
        <v>196</v>
      </c>
    </row>
  </sheetData>
  <mergeCells count="2">
    <mergeCell ref="F10:H10"/>
    <mergeCell ref="J10:L10"/>
  </mergeCells>
  <printOptions/>
  <pageMargins left="0.5" right="0.4" top="0.71" bottom="0.53" header="0.31496062992126" footer="0.24"/>
  <pageSetup fitToHeight="1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1">
      <selection activeCell="G11" sqref="G11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3.57421875" style="0" customWidth="1"/>
    <col min="5" max="5" width="18.00390625" style="0" customWidth="1"/>
    <col min="6" max="6" width="13.421875" style="0" customWidth="1"/>
    <col min="7" max="7" width="15.7109375" style="0" customWidth="1"/>
    <col min="8" max="8" width="0.85546875" style="0" customWidth="1"/>
    <col min="9" max="9" width="15.7109375" style="0" customWidth="1"/>
    <col min="10" max="10" width="3.00390625" style="0" customWidth="1"/>
  </cols>
  <sheetData>
    <row r="1" ht="15" customHeight="1">
      <c r="I1" s="1"/>
    </row>
    <row r="2" spans="2:10" ht="15.75">
      <c r="B2" s="85" t="s">
        <v>48</v>
      </c>
      <c r="C2" s="83"/>
      <c r="D2" s="83"/>
      <c r="E2" s="83"/>
      <c r="F2" s="83"/>
      <c r="G2" s="83"/>
      <c r="H2" s="83"/>
      <c r="I2" s="83"/>
      <c r="J2" s="83"/>
    </row>
    <row r="3" spans="2:10" s="3" customFormat="1" ht="10.5">
      <c r="B3" s="88" t="s">
        <v>49</v>
      </c>
      <c r="C3" s="2"/>
      <c r="D3" s="2"/>
      <c r="E3" s="2"/>
      <c r="F3" s="2"/>
      <c r="G3" s="2"/>
      <c r="H3" s="2"/>
      <c r="I3" s="2"/>
      <c r="J3" s="2"/>
    </row>
    <row r="4" spans="2:10" s="3" customFormat="1" ht="15" customHeight="1">
      <c r="B4" s="33" t="s">
        <v>0</v>
      </c>
      <c r="C4" s="4"/>
      <c r="D4" s="4"/>
      <c r="E4" s="4"/>
      <c r="F4" s="4"/>
      <c r="G4" s="4"/>
      <c r="H4" s="4"/>
      <c r="I4" s="4"/>
      <c r="J4" s="4"/>
    </row>
    <row r="5" spans="1:10" s="3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2:14" s="32" customFormat="1" ht="15" customHeight="1">
      <c r="B6" s="33" t="s">
        <v>156</v>
      </c>
      <c r="C6" s="20"/>
      <c r="D6" s="20"/>
      <c r="E6" s="20"/>
      <c r="F6" s="22"/>
      <c r="G6" s="218"/>
      <c r="H6" s="219"/>
      <c r="I6" s="219"/>
      <c r="J6" s="31"/>
      <c r="K6" s="31"/>
      <c r="L6" s="31"/>
      <c r="M6" s="31"/>
      <c r="N6" s="31"/>
    </row>
    <row r="7" spans="1:14" s="16" customFormat="1" ht="15" customHeight="1">
      <c r="A7" s="28"/>
      <c r="B7" s="28"/>
      <c r="C7" s="28"/>
      <c r="D7" s="28"/>
      <c r="E7" s="28"/>
      <c r="F7" s="13"/>
      <c r="G7" s="34" t="s">
        <v>11</v>
      </c>
      <c r="H7" s="34"/>
      <c r="I7" s="35" t="s">
        <v>11</v>
      </c>
      <c r="J7" s="13"/>
      <c r="K7" s="13"/>
      <c r="L7" s="13"/>
      <c r="M7" s="13"/>
      <c r="N7" s="13"/>
    </row>
    <row r="8" spans="1:14" s="16" customFormat="1" ht="15" customHeight="1">
      <c r="A8" s="28"/>
      <c r="B8" s="28"/>
      <c r="C8" s="28"/>
      <c r="D8" s="28"/>
      <c r="E8" s="28"/>
      <c r="F8" s="13"/>
      <c r="G8" s="34" t="s">
        <v>12</v>
      </c>
      <c r="H8" s="34"/>
      <c r="I8" s="35" t="s">
        <v>13</v>
      </c>
      <c r="J8" s="13"/>
      <c r="K8" s="13"/>
      <c r="L8" s="13"/>
      <c r="M8" s="13"/>
      <c r="N8" s="13"/>
    </row>
    <row r="9" spans="1:14" s="16" customFormat="1" ht="15" customHeight="1">
      <c r="A9" s="28"/>
      <c r="B9" s="28"/>
      <c r="C9" s="28"/>
      <c r="D9" s="28"/>
      <c r="E9" s="28"/>
      <c r="F9" s="13"/>
      <c r="G9" s="34" t="s">
        <v>14</v>
      </c>
      <c r="H9" s="34"/>
      <c r="I9" s="35" t="s">
        <v>15</v>
      </c>
      <c r="J9" s="13"/>
      <c r="K9" s="13"/>
      <c r="L9" s="13"/>
      <c r="M9" s="13"/>
      <c r="N9" s="13"/>
    </row>
    <row r="10" spans="1:14" s="16" customFormat="1" ht="15" customHeight="1">
      <c r="A10" s="28"/>
      <c r="B10" s="28"/>
      <c r="C10" s="28"/>
      <c r="D10" s="28"/>
      <c r="E10" s="28"/>
      <c r="F10" s="13"/>
      <c r="G10" s="34" t="s">
        <v>7</v>
      </c>
      <c r="H10" s="34"/>
      <c r="I10" s="35" t="s">
        <v>16</v>
      </c>
      <c r="J10" s="13"/>
      <c r="K10" s="13"/>
      <c r="L10" s="13"/>
      <c r="M10" s="13"/>
      <c r="N10" s="13"/>
    </row>
    <row r="11" spans="1:14" s="16" customFormat="1" ht="15" customHeight="1">
      <c r="A11" s="28"/>
      <c r="B11" s="28"/>
      <c r="C11" s="28"/>
      <c r="D11" s="28"/>
      <c r="E11" s="28"/>
      <c r="F11" s="13"/>
      <c r="G11" s="62" t="str">
        <f>+'Income Statement'!F14</f>
        <v>31/3/2003</v>
      </c>
      <c r="H11" s="14"/>
      <c r="I11" s="64" t="s">
        <v>66</v>
      </c>
      <c r="J11" s="13"/>
      <c r="K11" s="13"/>
      <c r="L11" s="13"/>
      <c r="M11" s="13"/>
      <c r="N11" s="13"/>
    </row>
    <row r="12" spans="1:14" s="16" customFormat="1" ht="15" customHeight="1">
      <c r="A12" s="28"/>
      <c r="B12" s="28"/>
      <c r="C12" s="28"/>
      <c r="D12" s="28"/>
      <c r="E12" s="28"/>
      <c r="F12" s="13"/>
      <c r="G12" s="14" t="s">
        <v>10</v>
      </c>
      <c r="H12" s="14"/>
      <c r="I12" s="18" t="s">
        <v>10</v>
      </c>
      <c r="J12" s="13"/>
      <c r="K12" s="13"/>
      <c r="L12" s="13"/>
      <c r="M12" s="13"/>
      <c r="N12" s="13"/>
    </row>
    <row r="13" spans="1:14" s="16" customFormat="1" ht="15" customHeight="1">
      <c r="A13" s="28"/>
      <c r="B13" s="28"/>
      <c r="C13" s="28"/>
      <c r="D13" s="28"/>
      <c r="E13" s="28"/>
      <c r="F13" s="13"/>
      <c r="G13" s="14"/>
      <c r="H13" s="14"/>
      <c r="I13" s="18"/>
      <c r="J13" s="13"/>
      <c r="K13" s="13"/>
      <c r="L13" s="13"/>
      <c r="M13" s="13"/>
      <c r="N13" s="13"/>
    </row>
    <row r="14" spans="1:14" s="32" customFormat="1" ht="15" customHeight="1">
      <c r="A14" s="20"/>
      <c r="B14" s="20" t="s">
        <v>44</v>
      </c>
      <c r="C14" s="6"/>
      <c r="D14" s="20"/>
      <c r="E14" s="20"/>
      <c r="F14" s="6"/>
      <c r="G14" s="22">
        <v>24356</v>
      </c>
      <c r="H14" s="22"/>
      <c r="I14" s="26">
        <v>27285</v>
      </c>
      <c r="J14" s="31"/>
      <c r="K14" s="31"/>
      <c r="L14" s="31"/>
      <c r="M14" s="31"/>
      <c r="N14" s="31"/>
    </row>
    <row r="15" spans="1:14" s="32" customFormat="1" ht="15" customHeight="1">
      <c r="A15" s="20"/>
      <c r="B15" s="20" t="s">
        <v>168</v>
      </c>
      <c r="C15" s="6"/>
      <c r="D15" s="20"/>
      <c r="E15" s="20"/>
      <c r="F15" s="6"/>
      <c r="G15" s="22">
        <v>-29</v>
      </c>
      <c r="H15" s="22"/>
      <c r="I15" s="26">
        <v>0</v>
      </c>
      <c r="J15" s="31"/>
      <c r="K15" s="31"/>
      <c r="L15" s="31"/>
      <c r="M15" s="31"/>
      <c r="N15" s="31"/>
    </row>
    <row r="16" spans="1:14" s="32" customFormat="1" ht="15" customHeight="1">
      <c r="A16" s="20"/>
      <c r="B16" s="20" t="s">
        <v>69</v>
      </c>
      <c r="C16" s="6"/>
      <c r="D16" s="20"/>
      <c r="E16" s="20"/>
      <c r="F16" s="6"/>
      <c r="G16" s="22">
        <v>269</v>
      </c>
      <c r="H16" s="22"/>
      <c r="I16" s="26">
        <v>539</v>
      </c>
      <c r="J16" s="31"/>
      <c r="K16" s="31"/>
      <c r="L16" s="31"/>
      <c r="M16" s="31"/>
      <c r="N16" s="31"/>
    </row>
    <row r="17" spans="1:14" s="32" customFormat="1" ht="15" customHeight="1">
      <c r="A17" s="20"/>
      <c r="B17" s="20"/>
      <c r="C17" s="20"/>
      <c r="D17" s="20"/>
      <c r="E17" s="20"/>
      <c r="F17" s="6"/>
      <c r="G17" s="22"/>
      <c r="H17" s="22"/>
      <c r="I17" s="26"/>
      <c r="J17" s="31"/>
      <c r="K17" s="31"/>
      <c r="L17" s="31"/>
      <c r="M17" s="31"/>
      <c r="N17" s="31"/>
    </row>
    <row r="18" spans="1:14" s="32" customFormat="1" ht="15" customHeight="1">
      <c r="A18" s="20"/>
      <c r="B18" s="20" t="s">
        <v>19</v>
      </c>
      <c r="C18" s="6"/>
      <c r="D18" s="20"/>
      <c r="E18" s="20"/>
      <c r="F18" s="6"/>
      <c r="G18" s="22"/>
      <c r="H18" s="22"/>
      <c r="I18" s="26"/>
      <c r="J18" s="31"/>
      <c r="K18" s="31"/>
      <c r="L18" s="31"/>
      <c r="M18" s="31"/>
      <c r="N18" s="31"/>
    </row>
    <row r="19" spans="1:14" s="32" customFormat="1" ht="15" customHeight="1">
      <c r="A19" s="20"/>
      <c r="B19" s="20"/>
      <c r="C19" s="6" t="s">
        <v>70</v>
      </c>
      <c r="D19" s="20"/>
      <c r="E19" s="20"/>
      <c r="F19" s="6"/>
      <c r="G19" s="29">
        <v>85</v>
      </c>
      <c r="H19" s="22"/>
      <c r="I19" s="36">
        <v>116</v>
      </c>
      <c r="J19" s="31"/>
      <c r="K19" s="31"/>
      <c r="L19" s="142"/>
      <c r="M19" s="143"/>
      <c r="N19" s="31"/>
    </row>
    <row r="20" spans="1:14" s="32" customFormat="1" ht="15" customHeight="1">
      <c r="A20" s="20"/>
      <c r="B20" s="6"/>
      <c r="C20" s="20" t="s">
        <v>71</v>
      </c>
      <c r="D20" s="20"/>
      <c r="E20" s="20"/>
      <c r="F20" s="6"/>
      <c r="G20" s="37">
        <v>10851</v>
      </c>
      <c r="H20" s="22"/>
      <c r="I20" s="38">
        <v>11952</v>
      </c>
      <c r="J20" s="31"/>
      <c r="K20" s="31"/>
      <c r="L20" s="142"/>
      <c r="M20" s="31"/>
      <c r="N20" s="31"/>
    </row>
    <row r="21" spans="1:14" s="32" customFormat="1" ht="15" customHeight="1">
      <c r="A21" s="20"/>
      <c r="B21" s="6"/>
      <c r="C21" s="20" t="s">
        <v>72</v>
      </c>
      <c r="D21" s="20"/>
      <c r="E21" s="20"/>
      <c r="F21" s="6"/>
      <c r="G21" s="37">
        <v>5457</v>
      </c>
      <c r="H21" s="22"/>
      <c r="I21" s="38">
        <v>2797</v>
      </c>
      <c r="J21" s="31"/>
      <c r="K21" s="31"/>
      <c r="L21" s="142"/>
      <c r="M21" s="31"/>
      <c r="N21" s="31"/>
    </row>
    <row r="22" spans="1:14" s="32" customFormat="1" ht="15" customHeight="1">
      <c r="A22" s="20"/>
      <c r="B22" s="6"/>
      <c r="C22" s="20" t="s">
        <v>251</v>
      </c>
      <c r="D22" s="20"/>
      <c r="E22" s="20"/>
      <c r="F22" s="6"/>
      <c r="G22" s="37">
        <v>24</v>
      </c>
      <c r="H22" s="22"/>
      <c r="I22" s="38">
        <v>0</v>
      </c>
      <c r="J22" s="31"/>
      <c r="K22" s="31"/>
      <c r="L22" s="142"/>
      <c r="M22" s="31"/>
      <c r="N22" s="31"/>
    </row>
    <row r="23" spans="1:14" s="32" customFormat="1" ht="15" customHeight="1">
      <c r="A23" s="20"/>
      <c r="B23" s="6"/>
      <c r="C23" s="20" t="s">
        <v>114</v>
      </c>
      <c r="D23" s="20"/>
      <c r="E23" s="20"/>
      <c r="F23" s="6"/>
      <c r="G23" s="37">
        <v>387</v>
      </c>
      <c r="H23" s="22"/>
      <c r="I23" s="38">
        <v>407</v>
      </c>
      <c r="J23" s="31"/>
      <c r="K23" s="31"/>
      <c r="L23" s="142"/>
      <c r="M23" s="31"/>
      <c r="N23" s="31"/>
    </row>
    <row r="24" spans="1:14" s="32" customFormat="1" ht="15" customHeight="1">
      <c r="A24" s="20"/>
      <c r="B24" s="6"/>
      <c r="C24" s="20" t="s">
        <v>73</v>
      </c>
      <c r="D24" s="20"/>
      <c r="E24" s="20"/>
      <c r="F24" s="6"/>
      <c r="G24" s="37">
        <v>17386</v>
      </c>
      <c r="H24" s="22"/>
      <c r="I24" s="38">
        <v>1576</v>
      </c>
      <c r="J24" s="31"/>
      <c r="K24" s="31"/>
      <c r="L24" s="142"/>
      <c r="M24" s="31"/>
      <c r="N24" s="31"/>
    </row>
    <row r="25" spans="1:14" s="32" customFormat="1" ht="15" customHeight="1">
      <c r="A25" s="20"/>
      <c r="B25" s="6"/>
      <c r="C25" s="20" t="s">
        <v>50</v>
      </c>
      <c r="D25" s="20"/>
      <c r="E25" s="20"/>
      <c r="F25" s="6"/>
      <c r="G25" s="37">
        <f>19066-G24</f>
        <v>1680</v>
      </c>
      <c r="H25" s="22"/>
      <c r="I25" s="38">
        <v>1809</v>
      </c>
      <c r="J25" s="31"/>
      <c r="K25" s="31"/>
      <c r="L25" s="31"/>
      <c r="M25" s="31"/>
      <c r="N25" s="31"/>
    </row>
    <row r="26" spans="1:14" s="32" customFormat="1" ht="15" customHeight="1">
      <c r="A26" s="20"/>
      <c r="B26" s="6"/>
      <c r="C26" s="20"/>
      <c r="D26" s="20"/>
      <c r="E26" s="20"/>
      <c r="F26" s="6"/>
      <c r="G26" s="30"/>
      <c r="H26" s="22"/>
      <c r="I26" s="39"/>
      <c r="J26" s="31"/>
      <c r="K26" s="31"/>
      <c r="L26" s="31"/>
      <c r="M26" s="31"/>
      <c r="N26" s="31"/>
    </row>
    <row r="27" spans="1:14" s="3" customFormat="1" ht="15" customHeight="1">
      <c r="A27" s="24"/>
      <c r="B27" s="25"/>
      <c r="C27" s="25"/>
      <c r="D27" s="25"/>
      <c r="E27" s="25"/>
      <c r="F27" s="25"/>
      <c r="G27" s="79">
        <f>SUM(G19:G26)</f>
        <v>35870</v>
      </c>
      <c r="H27" s="42"/>
      <c r="I27" s="80">
        <f>SUM(I19:I26)</f>
        <v>18657</v>
      </c>
      <c r="J27" s="19"/>
      <c r="K27" s="19"/>
      <c r="L27" s="19"/>
      <c r="M27" s="19"/>
      <c r="N27" s="19"/>
    </row>
    <row r="28" spans="1:14" s="32" customFormat="1" ht="15" customHeight="1">
      <c r="A28" s="20"/>
      <c r="B28" s="20" t="s">
        <v>20</v>
      </c>
      <c r="C28" s="20"/>
      <c r="D28" s="20"/>
      <c r="E28" s="20"/>
      <c r="F28" s="6"/>
      <c r="G28" s="37"/>
      <c r="H28" s="22"/>
      <c r="I28" s="38"/>
      <c r="J28" s="31"/>
      <c r="K28" s="31"/>
      <c r="L28" s="31"/>
      <c r="M28" s="31"/>
      <c r="N28" s="31"/>
    </row>
    <row r="29" spans="1:14" s="3" customFormat="1" ht="15" customHeight="1">
      <c r="A29" s="24"/>
      <c r="B29" s="25"/>
      <c r="C29" s="20" t="s">
        <v>75</v>
      </c>
      <c r="D29" s="25"/>
      <c r="E29" s="25"/>
      <c r="F29" s="25"/>
      <c r="G29" s="43">
        <v>1981</v>
      </c>
      <c r="H29" s="42"/>
      <c r="I29" s="67">
        <v>3425</v>
      </c>
      <c r="J29" s="19"/>
      <c r="K29" s="19"/>
      <c r="L29" s="19"/>
      <c r="M29" s="19"/>
      <c r="N29" s="19"/>
    </row>
    <row r="30" spans="1:14" s="3" customFormat="1" ht="15" customHeight="1">
      <c r="A30" s="24"/>
      <c r="B30" s="25"/>
      <c r="C30" s="20" t="s">
        <v>76</v>
      </c>
      <c r="D30" s="25"/>
      <c r="E30" s="25"/>
      <c r="F30" s="25"/>
      <c r="G30" s="43">
        <v>25760</v>
      </c>
      <c r="H30" s="42"/>
      <c r="I30" s="67">
        <v>6238</v>
      </c>
      <c r="J30" s="19"/>
      <c r="K30" s="182"/>
      <c r="L30" s="19"/>
      <c r="M30" s="183"/>
      <c r="N30" s="19"/>
    </row>
    <row r="31" spans="1:14" s="3" customFormat="1" ht="15" customHeight="1">
      <c r="A31" s="24"/>
      <c r="B31" s="25"/>
      <c r="C31" s="20" t="s">
        <v>77</v>
      </c>
      <c r="D31" s="25"/>
      <c r="E31" s="25"/>
      <c r="F31" s="25"/>
      <c r="G31" s="43">
        <v>103</v>
      </c>
      <c r="H31" s="42"/>
      <c r="I31" s="67">
        <v>239</v>
      </c>
      <c r="J31" s="19"/>
      <c r="K31" s="81"/>
      <c r="L31" s="19"/>
      <c r="M31" s="19"/>
      <c r="N31" s="19"/>
    </row>
    <row r="32" spans="1:14" s="32" customFormat="1" ht="15" customHeight="1">
      <c r="A32" s="20"/>
      <c r="B32" s="20"/>
      <c r="C32" s="20" t="s">
        <v>78</v>
      </c>
      <c r="D32" s="20"/>
      <c r="E32" s="20"/>
      <c r="F32" s="6"/>
      <c r="G32" s="43">
        <f>3116+1020</f>
        <v>4136</v>
      </c>
      <c r="H32" s="22"/>
      <c r="I32" s="67">
        <v>5548</v>
      </c>
      <c r="J32" s="31"/>
      <c r="K32" s="82"/>
      <c r="L32" s="31"/>
      <c r="M32" s="31"/>
      <c r="N32" s="31"/>
    </row>
    <row r="33" spans="1:14" s="32" customFormat="1" ht="15" customHeight="1">
      <c r="A33" s="20"/>
      <c r="B33" s="20"/>
      <c r="C33" s="20" t="s">
        <v>200</v>
      </c>
      <c r="D33" s="20"/>
      <c r="E33" s="20"/>
      <c r="F33" s="6"/>
      <c r="G33" s="43">
        <v>225</v>
      </c>
      <c r="H33" s="22"/>
      <c r="I33" s="67">
        <v>263</v>
      </c>
      <c r="J33" s="31"/>
      <c r="K33" s="82"/>
      <c r="L33" s="31"/>
      <c r="M33" s="31"/>
      <c r="N33" s="31"/>
    </row>
    <row r="34" spans="1:14" s="32" customFormat="1" ht="15" customHeight="1">
      <c r="A34" s="20"/>
      <c r="B34" s="20"/>
      <c r="D34" s="20"/>
      <c r="E34" s="20"/>
      <c r="F34" s="6"/>
      <c r="G34" s="43"/>
      <c r="H34" s="22"/>
      <c r="I34" s="67"/>
      <c r="J34" s="31"/>
      <c r="K34" s="31"/>
      <c r="L34" s="31"/>
      <c r="M34" s="31"/>
      <c r="N34" s="31"/>
    </row>
    <row r="35" spans="1:14" s="32" customFormat="1" ht="15" customHeight="1">
      <c r="A35" s="20"/>
      <c r="B35" s="20"/>
      <c r="C35" s="20"/>
      <c r="D35" s="20"/>
      <c r="E35" s="20"/>
      <c r="F35" s="6"/>
      <c r="G35" s="44">
        <f>SUM(G29:G34)</f>
        <v>32205</v>
      </c>
      <c r="H35" s="22"/>
      <c r="I35" s="45">
        <f>SUM(I29:I34)</f>
        <v>15713</v>
      </c>
      <c r="J35" s="31"/>
      <c r="K35" s="31"/>
      <c r="L35" s="31"/>
      <c r="M35" s="31"/>
      <c r="N35" s="31"/>
    </row>
    <row r="36" spans="1:14" s="32" customFormat="1" ht="15" customHeight="1">
      <c r="A36" s="20"/>
      <c r="B36" s="20"/>
      <c r="C36" s="20"/>
      <c r="D36" s="20"/>
      <c r="E36" s="20"/>
      <c r="F36" s="6"/>
      <c r="G36" s="22"/>
      <c r="H36" s="22"/>
      <c r="I36" s="26"/>
      <c r="J36" s="31"/>
      <c r="K36" s="31"/>
      <c r="L36" s="31"/>
      <c r="M36" s="31"/>
      <c r="N36" s="31"/>
    </row>
    <row r="37" spans="1:14" s="32" customFormat="1" ht="15" customHeight="1">
      <c r="A37" s="20"/>
      <c r="B37" s="20" t="s">
        <v>169</v>
      </c>
      <c r="C37" s="20"/>
      <c r="D37" s="20"/>
      <c r="E37" s="20"/>
      <c r="F37" s="6"/>
      <c r="G37" s="22">
        <f>+G27-G35</f>
        <v>3665</v>
      </c>
      <c r="H37" s="22"/>
      <c r="I37" s="26">
        <f>+I27-I35</f>
        <v>2944</v>
      </c>
      <c r="J37" s="31"/>
      <c r="K37" s="31"/>
      <c r="L37" s="31"/>
      <c r="M37" s="31"/>
      <c r="N37" s="31"/>
    </row>
    <row r="38" spans="1:14" s="32" customFormat="1" ht="15" customHeight="1">
      <c r="A38" s="20"/>
      <c r="B38" s="20"/>
      <c r="C38" s="20"/>
      <c r="D38" s="20"/>
      <c r="E38" s="20"/>
      <c r="F38" s="6"/>
      <c r="G38" s="22"/>
      <c r="H38" s="22"/>
      <c r="I38" s="26"/>
      <c r="J38" s="31"/>
      <c r="K38" s="31"/>
      <c r="L38" s="31"/>
      <c r="M38" s="31"/>
      <c r="N38" s="31"/>
    </row>
    <row r="39" spans="1:14" s="32" customFormat="1" ht="15" customHeight="1">
      <c r="A39" s="20"/>
      <c r="B39" s="20" t="s">
        <v>80</v>
      </c>
      <c r="C39" s="20"/>
      <c r="D39" s="20"/>
      <c r="E39" s="20"/>
      <c r="F39" s="6"/>
      <c r="G39" s="22"/>
      <c r="H39" s="22"/>
      <c r="I39" s="26"/>
      <c r="J39" s="31"/>
      <c r="K39" s="31"/>
      <c r="L39" s="31"/>
      <c r="M39" s="31"/>
      <c r="N39" s="31"/>
    </row>
    <row r="40" spans="1:14" s="32" customFormat="1" ht="15" customHeight="1">
      <c r="A40" s="20"/>
      <c r="C40" s="20" t="s">
        <v>202</v>
      </c>
      <c r="D40" s="20"/>
      <c r="E40" s="20"/>
      <c r="F40" s="6"/>
      <c r="G40" s="29">
        <v>71</v>
      </c>
      <c r="H40" s="22"/>
      <c r="I40" s="36">
        <v>171</v>
      </c>
      <c r="J40" s="31"/>
      <c r="K40" s="31"/>
      <c r="L40" s="31"/>
      <c r="M40" s="31"/>
      <c r="N40" s="31"/>
    </row>
    <row r="41" spans="1:14" s="32" customFormat="1" ht="15" customHeight="1">
      <c r="A41" s="20"/>
      <c r="C41" s="20" t="s">
        <v>79</v>
      </c>
      <c r="D41" s="20"/>
      <c r="E41" s="20"/>
      <c r="F41" s="6"/>
      <c r="G41" s="37">
        <v>1519</v>
      </c>
      <c r="H41" s="22"/>
      <c r="I41" s="38">
        <v>2760</v>
      </c>
      <c r="J41" s="31"/>
      <c r="K41" s="31"/>
      <c r="L41" s="31"/>
      <c r="M41" s="31"/>
      <c r="N41" s="31"/>
    </row>
    <row r="42" spans="1:14" s="32" customFormat="1" ht="15" customHeight="1">
      <c r="A42" s="20"/>
      <c r="C42" s="20" t="s">
        <v>199</v>
      </c>
      <c r="D42" s="20"/>
      <c r="E42" s="20"/>
      <c r="F42" s="6"/>
      <c r="G42" s="30">
        <v>751</v>
      </c>
      <c r="H42" s="22"/>
      <c r="I42" s="39">
        <v>618</v>
      </c>
      <c r="J42" s="31"/>
      <c r="K42" s="82"/>
      <c r="L42" s="31"/>
      <c r="M42" s="31"/>
      <c r="N42" s="31"/>
    </row>
    <row r="43" spans="1:14" s="32" customFormat="1" ht="15" customHeight="1">
      <c r="A43" s="20"/>
      <c r="C43" s="20"/>
      <c r="D43" s="20"/>
      <c r="E43" s="20"/>
      <c r="F43" s="6"/>
      <c r="G43" s="89">
        <f>-SUM(G40:G42)</f>
        <v>-2341</v>
      </c>
      <c r="H43" s="22"/>
      <c r="I43" s="90">
        <f>-SUM(I40:I42)</f>
        <v>-3549</v>
      </c>
      <c r="J43" s="31"/>
      <c r="K43" s="82"/>
      <c r="L43" s="31"/>
      <c r="M43" s="31"/>
      <c r="N43" s="31"/>
    </row>
    <row r="44" spans="1:14" s="32" customFormat="1" ht="15" customHeight="1">
      <c r="A44" s="20"/>
      <c r="C44" s="20"/>
      <c r="D44" s="20"/>
      <c r="E44" s="20"/>
      <c r="F44" s="6"/>
      <c r="G44" s="22"/>
      <c r="H44" s="22"/>
      <c r="I44" s="26"/>
      <c r="J44" s="31"/>
      <c r="K44" s="82"/>
      <c r="L44" s="31"/>
      <c r="M44" s="31"/>
      <c r="N44" s="31"/>
    </row>
    <row r="45" spans="1:14" s="32" customFormat="1" ht="15" customHeight="1">
      <c r="A45" s="20"/>
      <c r="B45" s="20" t="s">
        <v>43</v>
      </c>
      <c r="C45" s="6"/>
      <c r="D45" s="20"/>
      <c r="E45" s="20"/>
      <c r="F45" s="6"/>
      <c r="G45" s="22">
        <v>-4442</v>
      </c>
      <c r="H45" s="22"/>
      <c r="I45" s="26">
        <v>-4616</v>
      </c>
      <c r="J45" s="31"/>
      <c r="K45" s="31"/>
      <c r="L45" s="31"/>
      <c r="M45" s="31"/>
      <c r="N45" s="31"/>
    </row>
    <row r="46" spans="1:14" s="32" customFormat="1" ht="15" customHeight="1">
      <c r="A46" s="20"/>
      <c r="B46" s="20"/>
      <c r="C46" s="20"/>
      <c r="D46" s="20"/>
      <c r="E46" s="20"/>
      <c r="F46" s="6"/>
      <c r="G46" s="22"/>
      <c r="H46" s="22"/>
      <c r="I46" s="26"/>
      <c r="J46" s="31"/>
      <c r="K46" s="31"/>
      <c r="L46" s="31"/>
      <c r="M46" s="31"/>
      <c r="N46" s="31"/>
    </row>
    <row r="47" spans="1:14" s="32" customFormat="1" ht="15" customHeight="1" thickBot="1">
      <c r="A47" s="20"/>
      <c r="B47" s="20"/>
      <c r="C47" s="20"/>
      <c r="D47" s="20"/>
      <c r="E47" s="20"/>
      <c r="F47" s="6"/>
      <c r="G47" s="40">
        <f>+G37+G14+G15+G16+G43+G45</f>
        <v>21478</v>
      </c>
      <c r="H47" s="22"/>
      <c r="I47" s="41">
        <f>+I37+I14+I15+I16+I43+I45</f>
        <v>22603</v>
      </c>
      <c r="J47" s="31"/>
      <c r="K47" s="31"/>
      <c r="L47" s="31"/>
      <c r="M47" s="31"/>
      <c r="N47" s="31"/>
    </row>
    <row r="48" spans="1:14" s="32" customFormat="1" ht="15" customHeight="1" thickTop="1">
      <c r="A48" s="20"/>
      <c r="B48" s="20"/>
      <c r="C48" s="20"/>
      <c r="D48" s="20"/>
      <c r="E48" s="20"/>
      <c r="F48" s="6"/>
      <c r="G48" s="22"/>
      <c r="H48" s="22"/>
      <c r="I48" s="26"/>
      <c r="J48" s="31"/>
      <c r="K48" s="31"/>
      <c r="L48" s="31"/>
      <c r="M48" s="31"/>
      <c r="N48" s="31"/>
    </row>
    <row r="49" spans="1:14" s="32" customFormat="1" ht="15" customHeight="1">
      <c r="A49" s="20"/>
      <c r="B49" s="20" t="s">
        <v>51</v>
      </c>
      <c r="C49" s="20"/>
      <c r="D49" s="20"/>
      <c r="E49" s="20"/>
      <c r="F49" s="6"/>
      <c r="G49" s="22"/>
      <c r="H49" s="22"/>
      <c r="I49" s="26"/>
      <c r="J49" s="31"/>
      <c r="K49" s="31"/>
      <c r="L49" s="31"/>
      <c r="M49" s="31"/>
      <c r="N49" s="31"/>
    </row>
    <row r="50" spans="1:14" s="32" customFormat="1" ht="15" customHeight="1">
      <c r="A50" s="20"/>
      <c r="B50" s="20"/>
      <c r="C50" s="20"/>
      <c r="D50" s="20"/>
      <c r="E50" s="20"/>
      <c r="F50" s="6"/>
      <c r="G50" s="22"/>
      <c r="H50" s="22"/>
      <c r="I50" s="26"/>
      <c r="J50" s="31"/>
      <c r="K50" s="31"/>
      <c r="L50" s="31"/>
      <c r="M50" s="31"/>
      <c r="N50" s="31"/>
    </row>
    <row r="51" spans="1:14" s="32" customFormat="1" ht="15" customHeight="1">
      <c r="A51" s="20"/>
      <c r="B51" s="20" t="s">
        <v>17</v>
      </c>
      <c r="C51" s="6"/>
      <c r="D51" s="20"/>
      <c r="E51" s="20"/>
      <c r="F51" s="6"/>
      <c r="G51" s="22">
        <v>18675</v>
      </c>
      <c r="H51" s="22"/>
      <c r="I51" s="26">
        <v>18675</v>
      </c>
      <c r="J51" s="31"/>
      <c r="K51" s="31"/>
      <c r="L51" s="31"/>
      <c r="M51" s="31"/>
      <c r="N51" s="31"/>
    </row>
    <row r="52" spans="1:14" s="32" customFormat="1" ht="15" customHeight="1">
      <c r="A52" s="20"/>
      <c r="B52" s="20"/>
      <c r="C52" s="6"/>
      <c r="D52" s="20"/>
      <c r="E52" s="20"/>
      <c r="F52" s="6"/>
      <c r="G52" s="22"/>
      <c r="H52" s="22"/>
      <c r="I52" s="26"/>
      <c r="J52" s="31"/>
      <c r="K52" s="31"/>
      <c r="L52" s="31"/>
      <c r="M52" s="31"/>
      <c r="N52" s="31"/>
    </row>
    <row r="53" spans="1:14" s="32" customFormat="1" ht="15" customHeight="1">
      <c r="A53" s="20"/>
      <c r="B53" s="20" t="s">
        <v>18</v>
      </c>
      <c r="C53" s="6"/>
      <c r="D53" s="20"/>
      <c r="E53" s="20"/>
      <c r="F53" s="6"/>
      <c r="G53" s="22">
        <f>SUM('Stat of Equity'!E21:I21)</f>
        <v>9319</v>
      </c>
      <c r="H53" s="22"/>
      <c r="I53" s="26">
        <f>SUM('Stat of Equity'!E17:I17)</f>
        <v>9319</v>
      </c>
      <c r="J53" s="31"/>
      <c r="K53" s="31"/>
      <c r="L53" s="31"/>
      <c r="M53" s="31"/>
      <c r="N53" s="31"/>
    </row>
    <row r="54" spans="1:14" s="32" customFormat="1" ht="15" customHeight="1">
      <c r="A54" s="20"/>
      <c r="B54" s="20"/>
      <c r="C54" s="6"/>
      <c r="D54" s="20"/>
      <c r="E54" s="20"/>
      <c r="F54" s="6"/>
      <c r="G54" s="22"/>
      <c r="H54" s="22"/>
      <c r="I54" s="26"/>
      <c r="J54" s="31"/>
      <c r="K54" s="31"/>
      <c r="L54" s="31"/>
      <c r="M54" s="31"/>
      <c r="N54" s="31"/>
    </row>
    <row r="55" spans="1:14" s="32" customFormat="1" ht="15" customHeight="1">
      <c r="A55" s="20"/>
      <c r="B55" s="20" t="s">
        <v>81</v>
      </c>
      <c r="C55" s="6"/>
      <c r="D55" s="20"/>
      <c r="E55" s="20"/>
      <c r="F55" s="6"/>
      <c r="G55" s="22">
        <f>+'Stat of Equity'!K21</f>
        <v>-6516</v>
      </c>
      <c r="H55" s="22"/>
      <c r="I55" s="26">
        <f>+'Stat of Equity'!K17</f>
        <v>-5391</v>
      </c>
      <c r="J55" s="31"/>
      <c r="K55" s="31"/>
      <c r="L55" s="31"/>
      <c r="M55" s="31"/>
      <c r="N55" s="31"/>
    </row>
    <row r="56" spans="1:14" s="32" customFormat="1" ht="15" customHeight="1">
      <c r="A56" s="20"/>
      <c r="B56" s="20"/>
      <c r="C56" s="6"/>
      <c r="D56" s="20"/>
      <c r="E56" s="20"/>
      <c r="F56" s="6"/>
      <c r="G56" s="73"/>
      <c r="H56" s="22"/>
      <c r="I56" s="74"/>
      <c r="J56" s="31"/>
      <c r="K56" s="31"/>
      <c r="L56" s="31"/>
      <c r="M56" s="31"/>
      <c r="N56" s="31"/>
    </row>
    <row r="57" spans="1:14" s="32" customFormat="1" ht="15" customHeight="1" thickBot="1">
      <c r="A57" s="20"/>
      <c r="B57" s="20" t="s">
        <v>198</v>
      </c>
      <c r="C57" s="6"/>
      <c r="D57" s="20"/>
      <c r="E57" s="20"/>
      <c r="F57" s="6"/>
      <c r="G57" s="40">
        <f>SUM(G51:G56)</f>
        <v>21478</v>
      </c>
      <c r="H57" s="22"/>
      <c r="I57" s="41">
        <f>SUM(I51:I56)</f>
        <v>22603</v>
      </c>
      <c r="J57" s="31"/>
      <c r="K57" s="31"/>
      <c r="L57" s="31"/>
      <c r="M57" s="31"/>
      <c r="N57" s="31"/>
    </row>
    <row r="58" spans="1:14" s="32" customFormat="1" ht="15" customHeight="1" thickTop="1">
      <c r="A58" s="20"/>
      <c r="B58" s="20"/>
      <c r="C58" s="6"/>
      <c r="D58" s="20"/>
      <c r="E58" s="20"/>
      <c r="F58" s="6"/>
      <c r="G58" s="22"/>
      <c r="H58" s="22"/>
      <c r="I58" s="26"/>
      <c r="J58" s="31"/>
      <c r="K58" s="31"/>
      <c r="L58" s="31"/>
      <c r="M58" s="31"/>
      <c r="N58" s="31"/>
    </row>
    <row r="59" spans="2:14" s="32" customFormat="1" ht="15" customHeight="1" thickBot="1">
      <c r="B59" s="20" t="s">
        <v>41</v>
      </c>
      <c r="C59" s="20"/>
      <c r="D59" s="20"/>
      <c r="E59" s="20"/>
      <c r="F59" s="6"/>
      <c r="G59" s="71">
        <f>+(G57-G16)/G51</f>
        <v>1.1356894243641231</v>
      </c>
      <c r="H59" s="22"/>
      <c r="I59" s="71">
        <f>+(I57-I16)/I51</f>
        <v>1.1814725568942437</v>
      </c>
      <c r="J59" s="31"/>
      <c r="K59" s="31"/>
      <c r="L59" s="31"/>
      <c r="M59" s="31"/>
      <c r="N59" s="31"/>
    </row>
    <row r="60" spans="1:14" s="3" customFormat="1" ht="15" customHeight="1" thickTop="1">
      <c r="A60" s="24"/>
      <c r="B60" s="25"/>
      <c r="C60" s="25"/>
      <c r="D60" s="25"/>
      <c r="E60" s="25"/>
      <c r="F60" s="25"/>
      <c r="G60" s="24"/>
      <c r="H60" s="24"/>
      <c r="I60" s="25"/>
      <c r="J60" s="19"/>
      <c r="K60" s="19"/>
      <c r="L60" s="19"/>
      <c r="M60" s="19"/>
      <c r="N60" s="19"/>
    </row>
    <row r="61" ht="15">
      <c r="B61" s="6" t="s">
        <v>155</v>
      </c>
    </row>
    <row r="62" ht="15">
      <c r="B62" s="112" t="s">
        <v>196</v>
      </c>
    </row>
  </sheetData>
  <mergeCells count="1">
    <mergeCell ref="G6:I6"/>
  </mergeCells>
  <printOptions/>
  <pageMargins left="0.5" right="0.4" top="0.35" bottom="0.53" header="0.3" footer="0.3"/>
  <pageSetup fitToHeight="1" fitToWidth="1" horizontalDpi="600" verticalDpi="600" orientation="portrait" paperSize="9" scale="82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B1">
      <selection activeCell="K21" sqref="K21"/>
    </sheetView>
  </sheetViews>
  <sheetFormatPr defaultColWidth="9.140625" defaultRowHeight="12.75"/>
  <cols>
    <col min="1" max="1" width="2.57421875" style="91" customWidth="1"/>
    <col min="2" max="2" width="31.7109375" style="91" customWidth="1"/>
    <col min="3" max="3" width="12.7109375" style="91" customWidth="1"/>
    <col min="4" max="4" width="1.7109375" style="91" customWidth="1"/>
    <col min="5" max="5" width="12.7109375" style="91" customWidth="1"/>
    <col min="6" max="6" width="1.7109375" style="91" customWidth="1"/>
    <col min="7" max="7" width="12.7109375" style="91" customWidth="1"/>
    <col min="8" max="8" width="1.7109375" style="91" customWidth="1"/>
    <col min="9" max="9" width="12.7109375" style="91" customWidth="1"/>
    <col min="10" max="10" width="1.7109375" style="91" customWidth="1"/>
    <col min="11" max="11" width="14.140625" style="99" customWidth="1"/>
    <col min="12" max="12" width="1.7109375" style="99" customWidth="1"/>
    <col min="13" max="13" width="12.7109375" style="91" customWidth="1"/>
    <col min="14" max="16384" width="9.140625" style="91" customWidth="1"/>
  </cols>
  <sheetData>
    <row r="1" ht="15">
      <c r="B1" s="92" t="s">
        <v>48</v>
      </c>
    </row>
    <row r="2" ht="15">
      <c r="B2" s="93" t="s">
        <v>49</v>
      </c>
    </row>
    <row r="3" ht="15">
      <c r="B3" s="33" t="s">
        <v>0</v>
      </c>
    </row>
    <row r="4" ht="15">
      <c r="B4" s="33"/>
    </row>
    <row r="5" spans="2:8" ht="15">
      <c r="B5" s="94" t="s">
        <v>83</v>
      </c>
      <c r="C5" s="95"/>
      <c r="D5" s="95"/>
      <c r="E5" s="95"/>
      <c r="F5" s="95"/>
      <c r="G5" s="95"/>
      <c r="H5" s="95"/>
    </row>
    <row r="6" spans="2:8" ht="15">
      <c r="B6" s="94"/>
      <c r="C6" s="95"/>
      <c r="D6" s="95"/>
      <c r="E6" s="95"/>
      <c r="F6" s="95"/>
      <c r="G6" s="95"/>
      <c r="H6" s="95"/>
    </row>
    <row r="7" spans="2:9" ht="15">
      <c r="B7" s="94"/>
      <c r="C7" s="95"/>
      <c r="D7" s="95"/>
      <c r="E7" s="95"/>
      <c r="F7" s="95"/>
      <c r="G7" s="95"/>
      <c r="H7" s="95"/>
      <c r="I7" s="100" t="s">
        <v>102</v>
      </c>
    </row>
    <row r="8" spans="2:10" ht="15">
      <c r="B8" s="96"/>
      <c r="E8" s="104" t="s">
        <v>101</v>
      </c>
      <c r="F8" s="101"/>
      <c r="G8" s="101"/>
      <c r="H8" s="95"/>
      <c r="I8" s="103" t="s">
        <v>201</v>
      </c>
      <c r="J8" s="95"/>
    </row>
    <row r="9" spans="1:12" ht="15">
      <c r="A9" s="100"/>
      <c r="B9" s="100"/>
      <c r="C9" s="100" t="s">
        <v>97</v>
      </c>
      <c r="D9" s="100"/>
      <c r="E9" s="100" t="s">
        <v>95</v>
      </c>
      <c r="F9" s="100"/>
      <c r="G9" s="100" t="s">
        <v>93</v>
      </c>
      <c r="H9" s="103"/>
      <c r="I9" s="100" t="s">
        <v>98</v>
      </c>
      <c r="J9" s="100"/>
      <c r="K9" s="100" t="s">
        <v>99</v>
      </c>
      <c r="L9" s="100"/>
    </row>
    <row r="10" spans="1:13" ht="15">
      <c r="A10" s="100"/>
      <c r="B10" s="100"/>
      <c r="C10" s="100" t="s">
        <v>96</v>
      </c>
      <c r="D10" s="100"/>
      <c r="E10" s="100" t="s">
        <v>94</v>
      </c>
      <c r="F10" s="100"/>
      <c r="G10" s="100" t="s">
        <v>84</v>
      </c>
      <c r="H10" s="100"/>
      <c r="I10" s="100" t="s">
        <v>84</v>
      </c>
      <c r="J10" s="100"/>
      <c r="K10" s="100" t="s">
        <v>100</v>
      </c>
      <c r="L10" s="100"/>
      <c r="M10" s="100" t="s">
        <v>85</v>
      </c>
    </row>
    <row r="11" spans="2:13" ht="15">
      <c r="B11" s="96"/>
      <c r="C11" s="100" t="s">
        <v>74</v>
      </c>
      <c r="D11" s="100"/>
      <c r="E11" s="100" t="s">
        <v>74</v>
      </c>
      <c r="F11" s="100"/>
      <c r="G11" s="100" t="s">
        <v>74</v>
      </c>
      <c r="H11" s="100"/>
      <c r="I11" s="100" t="s">
        <v>74</v>
      </c>
      <c r="J11" s="100"/>
      <c r="K11" s="100" t="s">
        <v>74</v>
      </c>
      <c r="L11" s="100"/>
      <c r="M11" s="100" t="s">
        <v>74</v>
      </c>
    </row>
    <row r="13" spans="2:16" ht="15">
      <c r="B13" s="91" t="s">
        <v>235</v>
      </c>
      <c r="C13" s="97">
        <v>18675</v>
      </c>
      <c r="D13" s="97"/>
      <c r="E13" s="97">
        <v>5038</v>
      </c>
      <c r="F13" s="97"/>
      <c r="G13" s="97">
        <v>4185</v>
      </c>
      <c r="H13" s="97"/>
      <c r="I13" s="97">
        <v>96</v>
      </c>
      <c r="J13" s="97"/>
      <c r="K13" s="102">
        <v>-5829</v>
      </c>
      <c r="L13" s="102"/>
      <c r="M13" s="97">
        <f>SUM(C13:K13)</f>
        <v>22165</v>
      </c>
      <c r="N13" s="97"/>
      <c r="O13" s="97"/>
      <c r="P13" s="97"/>
    </row>
    <row r="14" spans="3:16" ht="15">
      <c r="C14" s="97"/>
      <c r="D14" s="97"/>
      <c r="E14" s="97"/>
      <c r="F14" s="97"/>
      <c r="G14" s="97"/>
      <c r="H14" s="97"/>
      <c r="I14" s="97"/>
      <c r="J14" s="97"/>
      <c r="K14" s="102"/>
      <c r="L14" s="102"/>
      <c r="M14" s="97"/>
      <c r="N14" s="97"/>
      <c r="O14" s="97"/>
      <c r="P14" s="97"/>
    </row>
    <row r="15" spans="2:16" ht="15">
      <c r="B15" s="91" t="s">
        <v>236</v>
      </c>
      <c r="C15" s="97"/>
      <c r="D15" s="97"/>
      <c r="E15" s="97"/>
      <c r="F15" s="97"/>
      <c r="G15" s="97"/>
      <c r="H15" s="97"/>
      <c r="I15" s="97"/>
      <c r="J15" s="97"/>
      <c r="K15" s="102">
        <v>438</v>
      </c>
      <c r="L15" s="102"/>
      <c r="M15" s="97">
        <f>SUM(C15:K15)</f>
        <v>438</v>
      </c>
      <c r="N15" s="97"/>
      <c r="O15" s="97"/>
      <c r="P15" s="97"/>
    </row>
    <row r="16" spans="3:16" ht="15">
      <c r="C16" s="74"/>
      <c r="D16" s="74"/>
      <c r="E16" s="74"/>
      <c r="F16" s="74"/>
      <c r="G16" s="74"/>
      <c r="H16" s="74"/>
      <c r="I16" s="74"/>
      <c r="J16" s="74"/>
      <c r="K16" s="201"/>
      <c r="L16" s="201"/>
      <c r="M16" s="74"/>
      <c r="N16" s="97"/>
      <c r="O16" s="97"/>
      <c r="P16" s="97"/>
    </row>
    <row r="17" spans="2:13" ht="15">
      <c r="B17" s="91" t="s">
        <v>233</v>
      </c>
      <c r="C17" s="97">
        <v>18675</v>
      </c>
      <c r="D17" s="97"/>
      <c r="E17" s="97">
        <v>5038</v>
      </c>
      <c r="F17" s="97"/>
      <c r="G17" s="97">
        <v>4185</v>
      </c>
      <c r="H17" s="97"/>
      <c r="I17" s="97">
        <v>96</v>
      </c>
      <c r="J17" s="97"/>
      <c r="K17" s="102">
        <f>SUM(K13:K16)</f>
        <v>-5391</v>
      </c>
      <c r="L17" s="102"/>
      <c r="M17" s="102">
        <f>SUM(M13:M16)</f>
        <v>22603</v>
      </c>
    </row>
    <row r="18" spans="3:13" ht="15">
      <c r="C18" s="97"/>
      <c r="D18" s="97"/>
      <c r="E18" s="97"/>
      <c r="F18" s="97"/>
      <c r="G18" s="97"/>
      <c r="H18" s="97"/>
      <c r="I18" s="97"/>
      <c r="J18" s="97"/>
      <c r="K18" s="102"/>
      <c r="L18" s="102"/>
      <c r="M18" s="97"/>
    </row>
    <row r="19" spans="2:13" ht="15">
      <c r="B19" s="91" t="s">
        <v>236</v>
      </c>
      <c r="C19" s="97">
        <v>0</v>
      </c>
      <c r="D19" s="97"/>
      <c r="E19" s="97">
        <v>0</v>
      </c>
      <c r="F19" s="97"/>
      <c r="G19" s="97">
        <v>0</v>
      </c>
      <c r="H19" s="97"/>
      <c r="I19" s="97">
        <v>0</v>
      </c>
      <c r="J19" s="97"/>
      <c r="K19" s="102">
        <f>+'Income Statement'!J38</f>
        <v>-1125</v>
      </c>
      <c r="L19" s="102"/>
      <c r="M19" s="97">
        <f>SUM(C19:K19)</f>
        <v>-1125</v>
      </c>
    </row>
    <row r="20" spans="3:13" ht="15">
      <c r="C20" s="97"/>
      <c r="D20" s="97"/>
      <c r="E20" s="97"/>
      <c r="F20" s="97"/>
      <c r="G20" s="97"/>
      <c r="H20" s="97"/>
      <c r="I20" s="97"/>
      <c r="J20" s="97"/>
      <c r="K20" s="102"/>
      <c r="L20" s="102"/>
      <c r="M20" s="97"/>
    </row>
    <row r="21" spans="2:13" ht="15">
      <c r="B21" s="91" t="s">
        <v>234</v>
      </c>
      <c r="C21" s="98">
        <f>+C17+C19</f>
        <v>18675</v>
      </c>
      <c r="D21" s="98"/>
      <c r="E21" s="98">
        <f>+E17+E19</f>
        <v>5038</v>
      </c>
      <c r="F21" s="98"/>
      <c r="G21" s="98">
        <f>+G17+G19</f>
        <v>4185</v>
      </c>
      <c r="H21" s="98"/>
      <c r="I21" s="98">
        <f>+I17+I19</f>
        <v>96</v>
      </c>
      <c r="J21" s="98"/>
      <c r="K21" s="98">
        <f>+K17+K19</f>
        <v>-6516</v>
      </c>
      <c r="L21" s="98"/>
      <c r="M21" s="98">
        <f>+M17+M19</f>
        <v>21478</v>
      </c>
    </row>
    <row r="26" ht="15">
      <c r="B26" s="91" t="s">
        <v>104</v>
      </c>
    </row>
    <row r="27" ht="15">
      <c r="B27" s="91" t="s">
        <v>197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5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140625" style="112" customWidth="1"/>
    <col min="2" max="2" width="3.28125" style="112" customWidth="1"/>
    <col min="3" max="3" width="44.00390625" style="112" customWidth="1"/>
    <col min="4" max="4" width="9.140625" style="112" customWidth="1"/>
    <col min="5" max="5" width="9.28125" style="112" customWidth="1"/>
    <col min="6" max="6" width="13.8515625" style="112" customWidth="1"/>
    <col min="7" max="7" width="9.140625" style="112" customWidth="1"/>
    <col min="8" max="8" width="10.140625" style="112" bestFit="1" customWidth="1"/>
    <col min="9" max="16384" width="9.140625" style="112" customWidth="1"/>
  </cols>
  <sheetData>
    <row r="1" spans="2:6" s="111" customFormat="1" ht="15">
      <c r="B1" s="92" t="s">
        <v>48</v>
      </c>
      <c r="F1" s="112"/>
    </row>
    <row r="2" spans="2:6" s="111" customFormat="1" ht="15">
      <c r="B2" s="93" t="s">
        <v>49</v>
      </c>
      <c r="F2" s="112"/>
    </row>
    <row r="3" spans="2:6" s="111" customFormat="1" ht="15">
      <c r="B3" s="33" t="s">
        <v>0</v>
      </c>
      <c r="F3" s="112"/>
    </row>
    <row r="4" spans="2:6" s="111" customFormat="1" ht="15">
      <c r="B4" s="111" t="s">
        <v>86</v>
      </c>
      <c r="F4" s="112"/>
    </row>
    <row r="5" spans="2:6" s="111" customFormat="1" ht="15">
      <c r="B5" s="111" t="s">
        <v>231</v>
      </c>
      <c r="F5" s="112"/>
    </row>
    <row r="6" spans="6:8" ht="15">
      <c r="F6" s="116"/>
      <c r="H6" s="17"/>
    </row>
    <row r="7" spans="6:8" ht="15">
      <c r="F7" s="195" t="s">
        <v>229</v>
      </c>
      <c r="H7" s="196" t="s">
        <v>230</v>
      </c>
    </row>
    <row r="8" spans="6:8" ht="15">
      <c r="F8" s="116" t="s">
        <v>23</v>
      </c>
      <c r="H8" s="116" t="s">
        <v>23</v>
      </c>
    </row>
    <row r="9" spans="2:6" ht="15">
      <c r="B9" s="105" t="s">
        <v>87</v>
      </c>
      <c r="C9" s="106"/>
      <c r="D9" s="107"/>
      <c r="E9" s="108"/>
      <c r="F9" s="108"/>
    </row>
    <row r="10" spans="2:8" ht="15">
      <c r="B10" s="109"/>
      <c r="C10" s="109"/>
      <c r="D10" s="107"/>
      <c r="E10" s="108"/>
      <c r="F10" s="146"/>
      <c r="H10" s="97"/>
    </row>
    <row r="11" spans="2:8" ht="15">
      <c r="B11" s="113" t="s">
        <v>166</v>
      </c>
      <c r="C11" s="110"/>
      <c r="D11" s="107"/>
      <c r="E11" s="108"/>
      <c r="F11" s="147">
        <f>+'Income Statement'!J32</f>
        <v>345</v>
      </c>
      <c r="H11" s="97">
        <v>2145</v>
      </c>
    </row>
    <row r="12" spans="2:8" ht="15">
      <c r="B12" s="113" t="s">
        <v>88</v>
      </c>
      <c r="C12" s="110"/>
      <c r="D12" s="107"/>
      <c r="E12" s="108"/>
      <c r="F12" s="147"/>
      <c r="H12" s="97"/>
    </row>
    <row r="13" spans="2:8" ht="15">
      <c r="B13" s="113"/>
      <c r="C13" s="113" t="s">
        <v>106</v>
      </c>
      <c r="D13" s="107"/>
      <c r="E13" s="108"/>
      <c r="F13" s="147">
        <f>-'Income Statement'!J23</f>
        <v>3292</v>
      </c>
      <c r="H13" s="209">
        <v>3206</v>
      </c>
    </row>
    <row r="14" spans="2:8" ht="15">
      <c r="B14" s="113"/>
      <c r="C14" s="113" t="s">
        <v>107</v>
      </c>
      <c r="D14" s="107"/>
      <c r="E14" s="108"/>
      <c r="F14" s="147">
        <f>-'Income Statement'!J28</f>
        <v>632</v>
      </c>
      <c r="H14" s="209">
        <v>892</v>
      </c>
    </row>
    <row r="15" spans="2:8" ht="15">
      <c r="B15" s="113"/>
      <c r="C15" s="113" t="s">
        <v>108</v>
      </c>
      <c r="D15" s="107"/>
      <c r="E15" s="108"/>
      <c r="F15" s="147">
        <f>-'Income Statement'!J22</f>
        <v>270</v>
      </c>
      <c r="H15" s="209">
        <v>269</v>
      </c>
    </row>
    <row r="16" spans="2:8" ht="15">
      <c r="B16" s="113"/>
      <c r="C16" s="113" t="s">
        <v>109</v>
      </c>
      <c r="D16" s="107"/>
      <c r="E16" s="108"/>
      <c r="F16" s="147">
        <v>583</v>
      </c>
      <c r="H16" s="209">
        <v>190</v>
      </c>
    </row>
    <row r="17" spans="2:8" ht="15">
      <c r="B17" s="114" t="s">
        <v>82</v>
      </c>
      <c r="C17" s="113" t="s">
        <v>116</v>
      </c>
      <c r="D17" s="107"/>
      <c r="E17" s="108"/>
      <c r="F17" s="147">
        <v>19</v>
      </c>
      <c r="H17" s="210">
        <v>0</v>
      </c>
    </row>
    <row r="18" spans="2:8" ht="15">
      <c r="B18" s="113" t="s">
        <v>82</v>
      </c>
      <c r="C18" s="113" t="s">
        <v>115</v>
      </c>
      <c r="D18" s="107"/>
      <c r="E18" s="108"/>
      <c r="F18" s="147">
        <v>-400</v>
      </c>
      <c r="H18" s="209">
        <v>-304</v>
      </c>
    </row>
    <row r="19" spans="3:8" ht="15">
      <c r="C19" s="113" t="s">
        <v>89</v>
      </c>
      <c r="D19" s="107"/>
      <c r="E19" s="108"/>
      <c r="F19" s="147">
        <v>-109</v>
      </c>
      <c r="H19" s="209">
        <v>-63</v>
      </c>
    </row>
    <row r="20" spans="3:8" ht="15">
      <c r="C20" s="113" t="s">
        <v>258</v>
      </c>
      <c r="D20" s="107"/>
      <c r="E20" s="108"/>
      <c r="F20" s="147">
        <f>-'Income Statement'!J30</f>
        <v>29</v>
      </c>
      <c r="H20" s="209">
        <v>0</v>
      </c>
    </row>
    <row r="21" spans="3:8" ht="15">
      <c r="C21" s="113" t="s">
        <v>226</v>
      </c>
      <c r="D21" s="107"/>
      <c r="E21" s="108"/>
      <c r="F21" s="147">
        <v>0</v>
      </c>
      <c r="H21" s="209">
        <v>-15</v>
      </c>
    </row>
    <row r="22" spans="3:8" ht="15">
      <c r="C22" s="113" t="s">
        <v>225</v>
      </c>
      <c r="D22" s="107"/>
      <c r="E22" s="108"/>
      <c r="F22" s="147">
        <v>0</v>
      </c>
      <c r="H22" s="209">
        <v>-50</v>
      </c>
    </row>
    <row r="23" spans="3:8" ht="15">
      <c r="C23" s="113" t="s">
        <v>224</v>
      </c>
      <c r="D23" s="107"/>
      <c r="E23" s="108"/>
      <c r="F23" s="147">
        <v>0</v>
      </c>
      <c r="H23" s="209">
        <v>8</v>
      </c>
    </row>
    <row r="24" spans="3:8" ht="15">
      <c r="C24" s="113" t="s">
        <v>223</v>
      </c>
      <c r="D24" s="107"/>
      <c r="E24" s="108"/>
      <c r="F24" s="147">
        <v>0</v>
      </c>
      <c r="H24" s="209">
        <v>31</v>
      </c>
    </row>
    <row r="25" spans="3:8" ht="15">
      <c r="C25" s="113" t="s">
        <v>227</v>
      </c>
      <c r="D25" s="107"/>
      <c r="E25" s="108"/>
      <c r="F25" s="147"/>
      <c r="H25" s="209">
        <v>-141</v>
      </c>
    </row>
    <row r="26" spans="2:8" ht="15">
      <c r="B26" s="113"/>
      <c r="C26" s="113"/>
      <c r="D26" s="107"/>
      <c r="E26" s="108"/>
      <c r="F26" s="148"/>
      <c r="H26" s="74"/>
    </row>
    <row r="27" spans="2:8" ht="15">
      <c r="B27" s="113" t="s">
        <v>90</v>
      </c>
      <c r="C27" s="113"/>
      <c r="D27" s="107"/>
      <c r="E27" s="108"/>
      <c r="F27" s="149">
        <f>SUM(F11:F26)</f>
        <v>4661</v>
      </c>
      <c r="H27" s="197">
        <f>SUM(H11:H26)</f>
        <v>6168</v>
      </c>
    </row>
    <row r="28" spans="2:8" ht="15">
      <c r="B28" s="113"/>
      <c r="C28" s="113"/>
      <c r="D28" s="107"/>
      <c r="E28" s="108"/>
      <c r="F28" s="149"/>
      <c r="H28" s="97"/>
    </row>
    <row r="29" spans="2:8" ht="15">
      <c r="B29" s="113" t="s">
        <v>110</v>
      </c>
      <c r="D29" s="107"/>
      <c r="E29" s="108"/>
      <c r="F29" s="149"/>
      <c r="H29" s="97"/>
    </row>
    <row r="30" spans="2:8" ht="15">
      <c r="B30" s="113"/>
      <c r="C30" s="113" t="s">
        <v>70</v>
      </c>
      <c r="D30" s="107"/>
      <c r="E30" s="108"/>
      <c r="F30" s="149">
        <v>31</v>
      </c>
      <c r="H30" s="97">
        <v>-116</v>
      </c>
    </row>
    <row r="31" spans="2:8" ht="15">
      <c r="B31" s="113"/>
      <c r="C31" s="113" t="s">
        <v>71</v>
      </c>
      <c r="D31" s="107"/>
      <c r="E31" s="108"/>
      <c r="F31" s="149">
        <v>499</v>
      </c>
      <c r="H31" s="97">
        <v>-370</v>
      </c>
    </row>
    <row r="32" spans="2:8" ht="15">
      <c r="B32" s="113"/>
      <c r="C32" s="113" t="s">
        <v>72</v>
      </c>
      <c r="D32" s="107"/>
      <c r="E32" s="108"/>
      <c r="F32" s="149">
        <v>-2660</v>
      </c>
      <c r="H32" s="97">
        <v>754</v>
      </c>
    </row>
    <row r="33" spans="2:8" ht="15">
      <c r="B33" s="113"/>
      <c r="C33" s="113"/>
      <c r="D33" s="107"/>
      <c r="E33" s="108"/>
      <c r="F33" s="149"/>
      <c r="H33" s="97"/>
    </row>
    <row r="34" spans="2:8" ht="15">
      <c r="B34" s="113" t="s">
        <v>111</v>
      </c>
      <c r="D34" s="107"/>
      <c r="E34" s="108"/>
      <c r="F34" s="149"/>
      <c r="H34" s="97"/>
    </row>
    <row r="35" spans="2:8" ht="15">
      <c r="B35" s="113"/>
      <c r="C35" s="113" t="s">
        <v>75</v>
      </c>
      <c r="D35" s="107"/>
      <c r="E35" s="108"/>
      <c r="F35" s="149">
        <v>-1444</v>
      </c>
      <c r="H35" s="97">
        <v>-584</v>
      </c>
    </row>
    <row r="36" spans="2:8" ht="15">
      <c r="B36" s="113"/>
      <c r="C36" s="113" t="s">
        <v>76</v>
      </c>
      <c r="D36" s="107"/>
      <c r="E36" s="108"/>
      <c r="F36" s="149">
        <v>19522</v>
      </c>
      <c r="H36" s="97">
        <v>900</v>
      </c>
    </row>
    <row r="37" spans="2:8" ht="15">
      <c r="B37" s="113"/>
      <c r="C37" s="113"/>
      <c r="D37" s="107"/>
      <c r="E37" s="108"/>
      <c r="F37" s="148"/>
      <c r="H37" s="74"/>
    </row>
    <row r="38" spans="2:8" ht="15">
      <c r="B38" s="113" t="s">
        <v>112</v>
      </c>
      <c r="D38" s="107"/>
      <c r="E38" s="108"/>
      <c r="F38" s="149">
        <f>SUM(F27:F37)</f>
        <v>20609</v>
      </c>
      <c r="H38" s="197">
        <f>SUM(H27:H37)</f>
        <v>6752</v>
      </c>
    </row>
    <row r="39" spans="2:8" ht="15">
      <c r="B39" s="113" t="s">
        <v>91</v>
      </c>
      <c r="D39" s="107"/>
      <c r="E39" s="108"/>
      <c r="F39" s="149">
        <v>-632</v>
      </c>
      <c r="H39" s="97">
        <v>-891</v>
      </c>
    </row>
    <row r="40" spans="2:8" ht="15">
      <c r="B40" s="113" t="s">
        <v>113</v>
      </c>
      <c r="D40" s="107"/>
      <c r="E40" s="108"/>
      <c r="F40" s="149">
        <v>-1549</v>
      </c>
      <c r="H40" s="97">
        <v>-1392</v>
      </c>
    </row>
    <row r="41" spans="2:8" ht="15">
      <c r="B41" s="113" t="s">
        <v>225</v>
      </c>
      <c r="D41" s="107"/>
      <c r="E41" s="108"/>
      <c r="F41" s="149">
        <v>0</v>
      </c>
      <c r="H41" s="97">
        <v>50</v>
      </c>
    </row>
    <row r="42" spans="2:8" ht="15">
      <c r="B42" s="113"/>
      <c r="D42" s="107"/>
      <c r="E42" s="108"/>
      <c r="F42" s="148"/>
      <c r="H42" s="97"/>
    </row>
    <row r="43" spans="2:8" ht="15">
      <c r="B43" s="113" t="s">
        <v>117</v>
      </c>
      <c r="C43" s="113"/>
      <c r="D43" s="107"/>
      <c r="E43" s="108"/>
      <c r="F43" s="150">
        <f>SUM(F38:F42)</f>
        <v>18428</v>
      </c>
      <c r="H43" s="198">
        <f>SUM(H38:H42)</f>
        <v>4519</v>
      </c>
    </row>
    <row r="44" spans="2:8" ht="15">
      <c r="B44" s="113"/>
      <c r="C44" s="113"/>
      <c r="D44" s="107"/>
      <c r="E44" s="108"/>
      <c r="F44" s="147"/>
      <c r="H44" s="97"/>
    </row>
    <row r="45" spans="2:8" ht="15">
      <c r="B45" s="113" t="s">
        <v>118</v>
      </c>
      <c r="C45" s="113"/>
      <c r="D45" s="107"/>
      <c r="E45" s="108"/>
      <c r="F45" s="147"/>
      <c r="H45" s="97"/>
    </row>
    <row r="46" spans="2:8" ht="15">
      <c r="B46" s="113" t="s">
        <v>126</v>
      </c>
      <c r="D46" s="107"/>
      <c r="E46" s="108"/>
      <c r="F46" s="147">
        <v>422</v>
      </c>
      <c r="H46" s="97">
        <v>357</v>
      </c>
    </row>
    <row r="47" spans="2:8" ht="15">
      <c r="B47" s="113" t="s">
        <v>119</v>
      </c>
      <c r="D47" s="107"/>
      <c r="E47" s="108"/>
      <c r="F47" s="147">
        <v>-385</v>
      </c>
      <c r="H47" s="97">
        <v>-1659</v>
      </c>
    </row>
    <row r="48" spans="2:8" ht="15">
      <c r="B48" s="113" t="s">
        <v>92</v>
      </c>
      <c r="D48" s="107"/>
      <c r="E48" s="108"/>
      <c r="F48" s="147">
        <v>109</v>
      </c>
      <c r="H48" s="97">
        <v>63</v>
      </c>
    </row>
    <row r="49" spans="2:8" ht="15">
      <c r="B49" s="20" t="s">
        <v>251</v>
      </c>
      <c r="D49" s="107"/>
      <c r="E49" s="108"/>
      <c r="F49" s="147">
        <v>-24</v>
      </c>
      <c r="H49" s="97">
        <v>0</v>
      </c>
    </row>
    <row r="50" spans="2:8" ht="15">
      <c r="B50" s="113" t="s">
        <v>114</v>
      </c>
      <c r="D50" s="107"/>
      <c r="E50" s="108"/>
      <c r="F50" s="149">
        <v>20</v>
      </c>
      <c r="H50" s="97">
        <v>-407</v>
      </c>
    </row>
    <row r="51" spans="2:8" ht="15">
      <c r="B51" s="113" t="s">
        <v>232</v>
      </c>
      <c r="D51" s="107"/>
      <c r="E51" s="108"/>
      <c r="F51" s="149">
        <v>0</v>
      </c>
      <c r="H51" s="97">
        <v>-4</v>
      </c>
    </row>
    <row r="52" spans="2:8" ht="15">
      <c r="B52" s="113"/>
      <c r="C52" s="113"/>
      <c r="D52" s="107"/>
      <c r="E52" s="108"/>
      <c r="F52" s="148"/>
      <c r="H52" s="97"/>
    </row>
    <row r="53" spans="2:8" ht="15">
      <c r="B53" s="113" t="s">
        <v>120</v>
      </c>
      <c r="C53" s="113"/>
      <c r="D53" s="107"/>
      <c r="E53" s="108"/>
      <c r="F53" s="150">
        <f>SUM(F46:F52)</f>
        <v>142</v>
      </c>
      <c r="H53" s="198">
        <f>SUM(H46:H52)</f>
        <v>-1650</v>
      </c>
    </row>
    <row r="54" spans="2:8" ht="15">
      <c r="B54" s="113"/>
      <c r="C54" s="113"/>
      <c r="D54" s="107"/>
      <c r="E54" s="108"/>
      <c r="F54" s="147"/>
      <c r="H54" s="97"/>
    </row>
    <row r="55" spans="2:8" ht="15">
      <c r="B55" s="113" t="s">
        <v>121</v>
      </c>
      <c r="C55" s="113"/>
      <c r="D55" s="107"/>
      <c r="E55" s="108"/>
      <c r="F55" s="147"/>
      <c r="H55" s="97"/>
    </row>
    <row r="56" spans="2:8" ht="15">
      <c r="B56" s="113" t="s">
        <v>122</v>
      </c>
      <c r="C56" s="113"/>
      <c r="D56" s="107"/>
      <c r="E56" s="108"/>
      <c r="F56" s="147">
        <v>-1642</v>
      </c>
      <c r="H56" s="97">
        <v>-391</v>
      </c>
    </row>
    <row r="57" spans="2:8" ht="15">
      <c r="B57" s="113" t="s">
        <v>123</v>
      </c>
      <c r="C57" s="113"/>
      <c r="D57" s="107"/>
      <c r="E57" s="108"/>
      <c r="F57" s="147">
        <v>-237</v>
      </c>
      <c r="H57" s="97">
        <v>-1086</v>
      </c>
    </row>
    <row r="58" spans="2:8" ht="15">
      <c r="B58" s="113" t="s">
        <v>228</v>
      </c>
      <c r="C58" s="113"/>
      <c r="D58" s="107"/>
      <c r="E58" s="108"/>
      <c r="F58" s="147"/>
      <c r="H58" s="97">
        <v>-500</v>
      </c>
    </row>
    <row r="59" spans="2:8" ht="15">
      <c r="B59" s="113"/>
      <c r="C59" s="113"/>
      <c r="D59" s="107"/>
      <c r="E59" s="108"/>
      <c r="F59" s="147"/>
      <c r="H59" s="97"/>
    </row>
    <row r="60" spans="2:8" ht="15">
      <c r="B60" s="113" t="s">
        <v>124</v>
      </c>
      <c r="C60" s="113"/>
      <c r="D60" s="107"/>
      <c r="E60" s="108"/>
      <c r="F60" s="150">
        <f>SUM(F56:F59)</f>
        <v>-1879</v>
      </c>
      <c r="H60" s="198">
        <f>SUM(H56:H59)</f>
        <v>-1977</v>
      </c>
    </row>
    <row r="61" spans="2:8" ht="15">
      <c r="B61" s="106"/>
      <c r="C61" s="115"/>
      <c r="D61" s="107"/>
      <c r="E61" s="108"/>
      <c r="F61" s="149"/>
      <c r="H61" s="97"/>
    </row>
    <row r="62" spans="2:8" ht="15">
      <c r="B62" s="109" t="s">
        <v>127</v>
      </c>
      <c r="C62" s="113"/>
      <c r="D62" s="107"/>
      <c r="E62" s="108"/>
      <c r="F62" s="149">
        <f>+F43+F53+F60</f>
        <v>16691</v>
      </c>
      <c r="H62" s="197">
        <f>+H43+H53+H60</f>
        <v>892</v>
      </c>
    </row>
    <row r="63" spans="2:8" ht="15">
      <c r="B63" s="113" t="s">
        <v>125</v>
      </c>
      <c r="C63" s="113"/>
      <c r="D63" s="107"/>
      <c r="E63" s="108"/>
      <c r="F63" s="147"/>
      <c r="H63" s="97"/>
    </row>
    <row r="64" spans="2:8" ht="15">
      <c r="B64" s="6" t="s">
        <v>128</v>
      </c>
      <c r="C64" s="113"/>
      <c r="D64" s="107"/>
      <c r="E64" s="108"/>
      <c r="F64" s="149">
        <v>1759</v>
      </c>
      <c r="H64" s="97">
        <v>867</v>
      </c>
    </row>
    <row r="65" spans="2:8" ht="15">
      <c r="B65" s="113" t="s">
        <v>125</v>
      </c>
      <c r="C65" s="113"/>
      <c r="D65" s="107"/>
      <c r="E65" s="108"/>
      <c r="F65" s="146"/>
      <c r="H65" s="97"/>
    </row>
    <row r="66" spans="2:8" ht="15.75" thickBot="1">
      <c r="B66" s="6" t="s">
        <v>154</v>
      </c>
      <c r="C66" s="109"/>
      <c r="D66" s="107"/>
      <c r="E66" s="108"/>
      <c r="F66" s="151">
        <f>+F62+F64</f>
        <v>18450</v>
      </c>
      <c r="H66" s="199">
        <f>+H62+H64</f>
        <v>1759</v>
      </c>
    </row>
    <row r="67" spans="2:8" ht="15.75" thickTop="1">
      <c r="B67" s="109"/>
      <c r="C67" s="106"/>
      <c r="D67" s="107"/>
      <c r="E67" s="108"/>
      <c r="F67" s="147"/>
      <c r="H67" s="97"/>
    </row>
    <row r="68" spans="2:8" ht="15">
      <c r="B68" s="117" t="s">
        <v>164</v>
      </c>
      <c r="C68" s="106"/>
      <c r="D68" s="107"/>
      <c r="E68" s="108"/>
      <c r="F68" s="147"/>
      <c r="H68" s="97"/>
    </row>
    <row r="69" spans="2:8" ht="15">
      <c r="B69" s="161" t="s">
        <v>50</v>
      </c>
      <c r="D69" s="107"/>
      <c r="E69" s="108"/>
      <c r="F69" s="152">
        <f>+BalanceSheet!G25</f>
        <v>1680</v>
      </c>
      <c r="H69" s="97">
        <v>1809</v>
      </c>
    </row>
    <row r="70" spans="2:8" ht="15">
      <c r="B70" s="161" t="s">
        <v>161</v>
      </c>
      <c r="D70" s="107"/>
      <c r="E70" s="108"/>
      <c r="F70" s="152">
        <f>+BalanceSheet!G24</f>
        <v>17386</v>
      </c>
      <c r="H70" s="97">
        <v>1576</v>
      </c>
    </row>
    <row r="71" spans="2:8" ht="15">
      <c r="B71" s="6" t="s">
        <v>162</v>
      </c>
      <c r="D71" s="107"/>
      <c r="E71" s="108"/>
      <c r="F71" s="153">
        <v>-616</v>
      </c>
      <c r="H71" s="97">
        <v>-1626</v>
      </c>
    </row>
    <row r="72" spans="2:8" ht="15">
      <c r="B72" s="31"/>
      <c r="D72" s="107"/>
      <c r="E72" s="108"/>
      <c r="F72" s="154"/>
      <c r="H72" s="97"/>
    </row>
    <row r="73" spans="2:8" ht="15.75" thickBot="1">
      <c r="B73" s="117"/>
      <c r="F73" s="155">
        <f>SUM(F69:F71)</f>
        <v>18450</v>
      </c>
      <c r="H73" s="200">
        <f>SUM(H69:H71)</f>
        <v>1759</v>
      </c>
    </row>
    <row r="74" spans="2:8" ht="15.75" thickTop="1">
      <c r="B74" s="117"/>
      <c r="F74" s="156"/>
      <c r="H74" s="97"/>
    </row>
    <row r="75" spans="2:8" ht="15">
      <c r="B75" s="6" t="s">
        <v>105</v>
      </c>
      <c r="C75" s="6"/>
      <c r="F75" s="146"/>
      <c r="H75" s="97"/>
    </row>
    <row r="76" spans="2:8" ht="15">
      <c r="B76" s="112" t="s">
        <v>196</v>
      </c>
      <c r="F76" s="146"/>
      <c r="H76" s="97"/>
    </row>
    <row r="77" spans="6:8" ht="15">
      <c r="F77" s="146"/>
      <c r="H77" s="97"/>
    </row>
    <row r="78" spans="6:8" ht="15">
      <c r="F78" s="146"/>
      <c r="H78" s="97"/>
    </row>
    <row r="79" spans="6:8" ht="15">
      <c r="F79" s="146"/>
      <c r="H79" s="97"/>
    </row>
    <row r="80" ht="15">
      <c r="H80" s="97"/>
    </row>
    <row r="81" ht="15">
      <c r="H81" s="97"/>
    </row>
    <row r="82" ht="15">
      <c r="H82" s="97"/>
    </row>
    <row r="83" ht="15">
      <c r="H83" s="97"/>
    </row>
    <row r="84" ht="15">
      <c r="H84" s="97"/>
    </row>
    <row r="85" ht="15">
      <c r="H85" s="97"/>
    </row>
    <row r="86" ht="15">
      <c r="H86" s="97"/>
    </row>
    <row r="87" ht="15">
      <c r="H87" s="97"/>
    </row>
    <row r="88" ht="15">
      <c r="H88" s="97"/>
    </row>
    <row r="89" ht="15">
      <c r="H89" s="97"/>
    </row>
    <row r="90" ht="15">
      <c r="H90" s="97"/>
    </row>
    <row r="91" ht="15">
      <c r="H91" s="97"/>
    </row>
    <row r="92" ht="15">
      <c r="H92" s="97"/>
    </row>
    <row r="93" ht="15">
      <c r="H93" s="97"/>
    </row>
    <row r="94" ht="15">
      <c r="H94" s="97"/>
    </row>
    <row r="95" ht="15">
      <c r="H95" s="97"/>
    </row>
    <row r="96" ht="15">
      <c r="H96" s="97"/>
    </row>
    <row r="97" ht="15">
      <c r="H97" s="97"/>
    </row>
    <row r="98" ht="15">
      <c r="H98" s="97"/>
    </row>
    <row r="99" ht="15">
      <c r="H99" s="97"/>
    </row>
    <row r="100" ht="15">
      <c r="H100" s="97"/>
    </row>
    <row r="101" ht="15">
      <c r="H101" s="97"/>
    </row>
    <row r="102" ht="15">
      <c r="H102" s="97"/>
    </row>
    <row r="103" ht="15">
      <c r="H103" s="97"/>
    </row>
    <row r="104" ht="15">
      <c r="H104" s="97"/>
    </row>
    <row r="105" ht="15">
      <c r="H105" s="97"/>
    </row>
    <row r="106" ht="15">
      <c r="H106" s="97"/>
    </row>
    <row r="107" ht="15">
      <c r="H107" s="97"/>
    </row>
    <row r="108" ht="15">
      <c r="H108" s="97"/>
    </row>
    <row r="109" ht="15">
      <c r="H109" s="97"/>
    </row>
    <row r="110" ht="15">
      <c r="H110" s="97"/>
    </row>
    <row r="111" ht="15">
      <c r="H111" s="97"/>
    </row>
    <row r="112" ht="15">
      <c r="H112" s="97"/>
    </row>
    <row r="113" ht="15">
      <c r="H113" s="97"/>
    </row>
    <row r="114" ht="15">
      <c r="H114" s="97"/>
    </row>
    <row r="115" ht="15">
      <c r="H115" s="97"/>
    </row>
    <row r="116" ht="15">
      <c r="H116" s="97"/>
    </row>
    <row r="117" ht="15">
      <c r="H117" s="97"/>
    </row>
    <row r="118" ht="15">
      <c r="H118" s="97"/>
    </row>
    <row r="119" ht="15">
      <c r="H119" s="97"/>
    </row>
    <row r="120" ht="15">
      <c r="H120" s="97"/>
    </row>
    <row r="121" ht="15">
      <c r="H121" s="97"/>
    </row>
    <row r="122" ht="15">
      <c r="H122" s="97"/>
    </row>
    <row r="123" ht="15">
      <c r="H123" s="97"/>
    </row>
    <row r="124" ht="15">
      <c r="H124" s="97"/>
    </row>
    <row r="125" ht="15">
      <c r="H125" s="97"/>
    </row>
    <row r="126" ht="15">
      <c r="H126" s="97"/>
    </row>
    <row r="127" ht="15">
      <c r="H127" s="97"/>
    </row>
    <row r="128" ht="15">
      <c r="H128" s="97"/>
    </row>
    <row r="129" ht="15">
      <c r="H129" s="97"/>
    </row>
    <row r="130" ht="15">
      <c r="H130" s="97"/>
    </row>
    <row r="131" ht="15">
      <c r="H131" s="97"/>
    </row>
    <row r="132" ht="15">
      <c r="H132" s="97"/>
    </row>
    <row r="133" ht="15">
      <c r="H133" s="97"/>
    </row>
    <row r="134" ht="15">
      <c r="H134" s="97"/>
    </row>
    <row r="135" ht="15">
      <c r="H135" s="97"/>
    </row>
    <row r="136" ht="15">
      <c r="H136" s="97"/>
    </row>
    <row r="137" ht="15">
      <c r="H137" s="97"/>
    </row>
    <row r="138" ht="15">
      <c r="H138" s="97"/>
    </row>
    <row r="139" ht="15">
      <c r="H139" s="97"/>
    </row>
    <row r="140" ht="15">
      <c r="H140" s="97"/>
    </row>
    <row r="141" ht="15">
      <c r="H141" s="97"/>
    </row>
    <row r="142" ht="15">
      <c r="H142" s="97"/>
    </row>
    <row r="143" ht="15">
      <c r="H143" s="97"/>
    </row>
    <row r="144" ht="15">
      <c r="H144" s="97"/>
    </row>
    <row r="145" ht="15">
      <c r="H145" s="97"/>
    </row>
    <row r="146" ht="15">
      <c r="H146" s="97"/>
    </row>
    <row r="147" ht="15">
      <c r="H147" s="97"/>
    </row>
    <row r="148" ht="15">
      <c r="H148" s="97"/>
    </row>
    <row r="149" ht="15">
      <c r="H149" s="97"/>
    </row>
    <row r="150" ht="15">
      <c r="H150" s="97"/>
    </row>
    <row r="151" ht="15">
      <c r="H151" s="97"/>
    </row>
    <row r="152" ht="15">
      <c r="H152" s="97"/>
    </row>
    <row r="153" ht="15">
      <c r="H153" s="97"/>
    </row>
    <row r="154" ht="15">
      <c r="H154" s="97"/>
    </row>
    <row r="155" ht="15">
      <c r="H155" s="97"/>
    </row>
    <row r="156" ht="15">
      <c r="H156" s="97"/>
    </row>
    <row r="157" ht="15">
      <c r="H157" s="97"/>
    </row>
    <row r="158" ht="15">
      <c r="H158" s="97"/>
    </row>
    <row r="159" ht="15">
      <c r="H159" s="97"/>
    </row>
    <row r="160" ht="15">
      <c r="H160" s="97"/>
    </row>
    <row r="161" ht="15">
      <c r="H161" s="97"/>
    </row>
    <row r="162" ht="15">
      <c r="H162" s="97"/>
    </row>
    <row r="163" ht="15">
      <c r="H163" s="97"/>
    </row>
    <row r="164" ht="15">
      <c r="H164" s="97"/>
    </row>
    <row r="165" ht="15">
      <c r="H165" s="97"/>
    </row>
    <row r="166" ht="15">
      <c r="H166" s="97"/>
    </row>
    <row r="167" ht="15">
      <c r="H167" s="97"/>
    </row>
    <row r="168" ht="15">
      <c r="H168" s="97"/>
    </row>
    <row r="169" ht="15">
      <c r="H169" s="97"/>
    </row>
    <row r="170" ht="15">
      <c r="H170" s="97"/>
    </row>
    <row r="171" ht="15">
      <c r="H171" s="97"/>
    </row>
    <row r="172" ht="15">
      <c r="H172" s="97"/>
    </row>
    <row r="173" ht="15">
      <c r="H173" s="97"/>
    </row>
    <row r="174" ht="15">
      <c r="H174" s="97"/>
    </row>
    <row r="175" ht="15">
      <c r="H175" s="97"/>
    </row>
    <row r="176" ht="15">
      <c r="H176" s="97"/>
    </row>
    <row r="177" ht="15">
      <c r="H177" s="97"/>
    </row>
    <row r="178" ht="15">
      <c r="H178" s="97"/>
    </row>
    <row r="179" ht="15">
      <c r="H179" s="97"/>
    </row>
    <row r="180" ht="15">
      <c r="H180" s="97"/>
    </row>
    <row r="181" ht="15">
      <c r="H181" s="97"/>
    </row>
    <row r="182" ht="15">
      <c r="H182" s="97"/>
    </row>
    <row r="183" ht="15">
      <c r="H183" s="97"/>
    </row>
    <row r="184" ht="15">
      <c r="H184" s="97"/>
    </row>
    <row r="185" ht="15">
      <c r="H185" s="97"/>
    </row>
    <row r="186" ht="15">
      <c r="H186" s="97"/>
    </row>
    <row r="187" ht="15">
      <c r="H187" s="97"/>
    </row>
    <row r="188" ht="15">
      <c r="H188" s="97"/>
    </row>
    <row r="189" ht="15">
      <c r="H189" s="97"/>
    </row>
    <row r="190" ht="15">
      <c r="H190" s="97"/>
    </row>
    <row r="191" ht="15">
      <c r="H191" s="97"/>
    </row>
    <row r="192" ht="15">
      <c r="H192" s="97"/>
    </row>
    <row r="193" ht="15">
      <c r="H193" s="97"/>
    </row>
    <row r="194" ht="15">
      <c r="H194" s="97"/>
    </row>
    <row r="195" ht="15">
      <c r="H195" s="97"/>
    </row>
  </sheetData>
  <printOptions/>
  <pageMargins left="0.55" right="0.55" top="0.7" bottom="0.67" header="0.5" footer="0.5"/>
  <pageSetup fitToHeight="1" fitToWidth="1" horizontalDpi="600" verticalDpi="600" orientation="portrait" paperSize="9" scale="63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1"/>
  <sheetViews>
    <sheetView view="pageBreakPreview" zoomScaleSheetLayoutView="100" workbookViewId="0" topLeftCell="A187">
      <selection activeCell="C199" sqref="C199"/>
    </sheetView>
  </sheetViews>
  <sheetFormatPr defaultColWidth="9.140625" defaultRowHeight="12.75"/>
  <cols>
    <col min="1" max="1" width="3.28125" style="165" customWidth="1"/>
    <col min="2" max="2" width="3.421875" style="31" customWidth="1"/>
    <col min="3" max="3" width="14.57421875" style="31" customWidth="1"/>
    <col min="4" max="5" width="12.7109375" style="31" customWidth="1"/>
    <col min="6" max="10" width="13.7109375" style="31" customWidth="1"/>
    <col min="11" max="11" width="3.00390625" style="31" customWidth="1"/>
    <col min="12" max="16384" width="9.140625" style="31" customWidth="1"/>
  </cols>
  <sheetData>
    <row r="1" spans="1:11" ht="15.75">
      <c r="A1" s="85" t="s">
        <v>48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s="19" customFormat="1" ht="11.25">
      <c r="A2" s="88" t="s">
        <v>49</v>
      </c>
      <c r="C2" s="2"/>
      <c r="D2" s="2"/>
      <c r="E2" s="2"/>
      <c r="F2" s="2"/>
      <c r="G2" s="2"/>
      <c r="H2" s="2"/>
      <c r="I2" s="2"/>
      <c r="J2" s="2"/>
      <c r="K2" s="2"/>
    </row>
    <row r="3" spans="1:11" s="19" customFormat="1" ht="15" customHeight="1">
      <c r="A3" s="33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1:11" s="19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0" s="6" customFormat="1" ht="15" customHeight="1">
      <c r="A5" s="181" t="s">
        <v>21</v>
      </c>
      <c r="B5" s="20"/>
      <c r="C5" s="20"/>
      <c r="D5" s="20"/>
      <c r="E5" s="20"/>
      <c r="F5" s="20"/>
      <c r="G5" s="22"/>
      <c r="H5" s="26"/>
      <c r="I5" s="22"/>
      <c r="J5" s="26"/>
    </row>
    <row r="6" spans="1:10" s="19" customFormat="1" ht="15" customHeight="1">
      <c r="A6" s="4"/>
      <c r="B6" s="25"/>
      <c r="C6" s="25"/>
      <c r="D6" s="25"/>
      <c r="E6" s="25"/>
      <c r="F6" s="25"/>
      <c r="G6" s="25"/>
      <c r="H6" s="25"/>
      <c r="I6" s="24"/>
      <c r="J6" s="25"/>
    </row>
    <row r="7" spans="1:11" s="6" customFormat="1" ht="15" customHeight="1">
      <c r="A7" s="4">
        <v>1</v>
      </c>
      <c r="B7" s="12" t="s">
        <v>137</v>
      </c>
      <c r="C7" s="25"/>
      <c r="D7" s="25"/>
      <c r="E7" s="25"/>
      <c r="F7" s="25"/>
      <c r="G7" s="25"/>
      <c r="H7" s="25"/>
      <c r="I7" s="24"/>
      <c r="J7" s="25"/>
      <c r="K7" s="19"/>
    </row>
    <row r="8" spans="1:11" s="19" customFormat="1" ht="15" customHeight="1">
      <c r="A8" s="4"/>
      <c r="B8" s="6" t="s">
        <v>129</v>
      </c>
      <c r="C8" s="20"/>
      <c r="D8" s="20"/>
      <c r="E8" s="20"/>
      <c r="F8" s="20"/>
      <c r="G8" s="22"/>
      <c r="H8" s="26"/>
      <c r="I8" s="22"/>
      <c r="J8" s="26"/>
      <c r="K8" s="6"/>
    </row>
    <row r="9" spans="1:11" s="19" customFormat="1" ht="15" customHeight="1">
      <c r="A9" s="4"/>
      <c r="B9" s="6"/>
      <c r="C9" s="20"/>
      <c r="D9" s="20"/>
      <c r="E9" s="20"/>
      <c r="F9" s="20"/>
      <c r="G9" s="22"/>
      <c r="H9" s="26"/>
      <c r="I9" s="22"/>
      <c r="J9" s="26"/>
      <c r="K9" s="6"/>
    </row>
    <row r="10" spans="1:11" s="6" customFormat="1" ht="15" customHeight="1">
      <c r="A10" s="4"/>
      <c r="B10" s="6" t="s">
        <v>130</v>
      </c>
      <c r="C10" s="25"/>
      <c r="D10" s="25"/>
      <c r="E10" s="25"/>
      <c r="F10" s="25"/>
      <c r="G10" s="25"/>
      <c r="H10" s="25"/>
      <c r="I10" s="24"/>
      <c r="J10" s="25"/>
      <c r="K10" s="19"/>
    </row>
    <row r="11" spans="1:11" s="19" customFormat="1" ht="15" customHeight="1">
      <c r="A11" s="4"/>
      <c r="B11" s="6" t="s">
        <v>131</v>
      </c>
      <c r="C11" s="20"/>
      <c r="D11" s="20"/>
      <c r="E11" s="20"/>
      <c r="F11" s="20"/>
      <c r="G11" s="22"/>
      <c r="H11" s="26"/>
      <c r="I11" s="22"/>
      <c r="J11" s="26"/>
      <c r="K11" s="6"/>
    </row>
    <row r="12" spans="1:11" s="19" customFormat="1" ht="15" customHeight="1">
      <c r="A12" s="4"/>
      <c r="B12" s="6"/>
      <c r="C12" s="20"/>
      <c r="D12" s="20"/>
      <c r="E12" s="20"/>
      <c r="F12" s="20"/>
      <c r="G12" s="22"/>
      <c r="H12" s="26"/>
      <c r="I12" s="22"/>
      <c r="J12" s="26"/>
      <c r="K12" s="6"/>
    </row>
    <row r="13" spans="1:11" s="19" customFormat="1" ht="15" customHeight="1">
      <c r="A13" s="4">
        <v>2</v>
      </c>
      <c r="B13" s="117" t="s">
        <v>163</v>
      </c>
      <c r="C13" s="20"/>
      <c r="D13" s="20"/>
      <c r="E13" s="20"/>
      <c r="F13" s="20"/>
      <c r="G13" s="22"/>
      <c r="H13" s="26"/>
      <c r="I13" s="22"/>
      <c r="J13" s="26"/>
      <c r="K13" s="6"/>
    </row>
    <row r="14" spans="1:11" s="19" customFormat="1" ht="15" customHeight="1">
      <c r="A14" s="4"/>
      <c r="B14" s="6" t="s">
        <v>132</v>
      </c>
      <c r="C14" s="20"/>
      <c r="D14" s="20"/>
      <c r="E14" s="20"/>
      <c r="F14" s="20"/>
      <c r="G14" s="22"/>
      <c r="H14" s="26"/>
      <c r="I14" s="22"/>
      <c r="J14" s="26"/>
      <c r="K14" s="6"/>
    </row>
    <row r="15" spans="1:11" s="19" customFormat="1" ht="15" customHeight="1">
      <c r="A15" s="4"/>
      <c r="B15" s="6"/>
      <c r="C15" s="20"/>
      <c r="D15" s="20"/>
      <c r="E15" s="20"/>
      <c r="F15" s="20"/>
      <c r="G15" s="22"/>
      <c r="H15" s="26"/>
      <c r="I15" s="22"/>
      <c r="J15" s="26"/>
      <c r="K15" s="6"/>
    </row>
    <row r="16" spans="1:11" s="19" customFormat="1" ht="15" customHeight="1">
      <c r="A16" s="4">
        <v>3</v>
      </c>
      <c r="B16" s="117" t="s">
        <v>138</v>
      </c>
      <c r="C16" s="76"/>
      <c r="D16" s="75"/>
      <c r="E16" s="75"/>
      <c r="F16" s="75"/>
      <c r="G16" s="77"/>
      <c r="H16" s="78"/>
      <c r="I16" s="77"/>
      <c r="J16" s="26"/>
      <c r="K16" s="6"/>
    </row>
    <row r="17" spans="1:11" s="19" customFormat="1" ht="15" customHeight="1">
      <c r="A17" s="4"/>
      <c r="B17" s="20" t="s">
        <v>45</v>
      </c>
      <c r="C17" s="76"/>
      <c r="D17" s="75"/>
      <c r="E17" s="75"/>
      <c r="F17" s="75"/>
      <c r="G17" s="77"/>
      <c r="H17" s="78"/>
      <c r="I17" s="77"/>
      <c r="J17" s="26"/>
      <c r="K17" s="6"/>
    </row>
    <row r="18" spans="1:11" s="19" customFormat="1" ht="15" customHeight="1">
      <c r="A18" s="4"/>
      <c r="B18" s="6"/>
      <c r="C18" s="20"/>
      <c r="D18" s="20"/>
      <c r="E18" s="20"/>
      <c r="F18" s="20"/>
      <c r="G18" s="22"/>
      <c r="H18" s="26"/>
      <c r="I18" s="22"/>
      <c r="J18" s="26"/>
      <c r="K18" s="6"/>
    </row>
    <row r="19" spans="1:11" s="19" customFormat="1" ht="15" customHeight="1">
      <c r="A19" s="4">
        <v>4</v>
      </c>
      <c r="B19" s="117" t="s">
        <v>139</v>
      </c>
      <c r="C19" s="20"/>
      <c r="D19" s="20"/>
      <c r="E19" s="20"/>
      <c r="F19" s="20"/>
      <c r="G19" s="22"/>
      <c r="H19" s="26"/>
      <c r="I19" s="22"/>
      <c r="J19" s="26"/>
      <c r="K19" s="6"/>
    </row>
    <row r="20" spans="1:11" s="19" customFormat="1" ht="15" customHeight="1">
      <c r="A20" s="4"/>
      <c r="B20" s="6" t="s">
        <v>133</v>
      </c>
      <c r="C20" s="20"/>
      <c r="D20" s="20"/>
      <c r="E20" s="20"/>
      <c r="F20" s="20"/>
      <c r="G20" s="22"/>
      <c r="H20" s="26"/>
      <c r="I20" s="22"/>
      <c r="J20" s="26"/>
      <c r="K20" s="6"/>
    </row>
    <row r="21" spans="1:11" s="19" customFormat="1" ht="15" customHeight="1">
      <c r="A21" s="4"/>
      <c r="B21" s="6"/>
      <c r="C21" s="20"/>
      <c r="D21" s="20"/>
      <c r="E21" s="20"/>
      <c r="F21" s="20"/>
      <c r="G21" s="22"/>
      <c r="H21" s="26"/>
      <c r="I21" s="22"/>
      <c r="J21" s="26"/>
      <c r="K21" s="6"/>
    </row>
    <row r="22" spans="1:11" s="19" customFormat="1" ht="15" customHeight="1">
      <c r="A22" s="4">
        <v>5</v>
      </c>
      <c r="B22" s="12" t="s">
        <v>140</v>
      </c>
      <c r="C22" s="20"/>
      <c r="D22" s="20"/>
      <c r="E22" s="20"/>
      <c r="F22" s="20"/>
      <c r="G22" s="22"/>
      <c r="H22" s="26"/>
      <c r="I22" s="22"/>
      <c r="J22" s="26"/>
      <c r="K22" s="6"/>
    </row>
    <row r="23" spans="1:11" s="19" customFormat="1" ht="15" customHeight="1">
      <c r="A23" s="4"/>
      <c r="B23" s="68" t="s">
        <v>134</v>
      </c>
      <c r="C23" s="20"/>
      <c r="D23" s="20"/>
      <c r="E23" s="20"/>
      <c r="F23" s="20"/>
      <c r="G23" s="22"/>
      <c r="H23" s="26"/>
      <c r="I23" s="22"/>
      <c r="J23" s="26"/>
      <c r="K23" s="6"/>
    </row>
    <row r="24" spans="1:11" s="19" customFormat="1" ht="15" customHeight="1">
      <c r="A24" s="4"/>
      <c r="B24" s="118"/>
      <c r="C24" s="20"/>
      <c r="D24" s="20"/>
      <c r="E24" s="20"/>
      <c r="F24" s="20"/>
      <c r="G24" s="22"/>
      <c r="H24" s="26"/>
      <c r="I24" s="22"/>
      <c r="J24" s="26"/>
      <c r="K24" s="6"/>
    </row>
    <row r="25" spans="1:11" s="19" customFormat="1" ht="15" customHeight="1">
      <c r="A25" s="4">
        <v>6</v>
      </c>
      <c r="B25" s="33" t="s">
        <v>135</v>
      </c>
      <c r="C25" s="48"/>
      <c r="D25" s="20"/>
      <c r="E25" s="20"/>
      <c r="F25" s="20"/>
      <c r="G25" s="22"/>
      <c r="H25" s="26"/>
      <c r="I25" s="22"/>
      <c r="J25" s="26"/>
      <c r="K25" s="6"/>
    </row>
    <row r="26" spans="1:11" s="19" customFormat="1" ht="15" customHeight="1">
      <c r="A26" s="4"/>
      <c r="B26" s="20" t="s">
        <v>136</v>
      </c>
      <c r="C26" s="48"/>
      <c r="D26" s="20"/>
      <c r="E26" s="20"/>
      <c r="F26" s="20"/>
      <c r="G26" s="22"/>
      <c r="H26" s="26"/>
      <c r="I26" s="22"/>
      <c r="J26" s="26"/>
      <c r="K26" s="6"/>
    </row>
    <row r="27" spans="1:11" s="19" customFormat="1" ht="15" customHeight="1">
      <c r="A27" s="4"/>
      <c r="B27" s="6" t="s">
        <v>82</v>
      </c>
      <c r="C27" s="20"/>
      <c r="D27" s="20"/>
      <c r="E27" s="20"/>
      <c r="F27" s="20"/>
      <c r="G27" s="22"/>
      <c r="H27" s="26"/>
      <c r="I27" s="22"/>
      <c r="J27" s="26"/>
      <c r="K27" s="6"/>
    </row>
    <row r="28" spans="1:11" s="19" customFormat="1" ht="15" customHeight="1">
      <c r="A28" s="4">
        <v>7</v>
      </c>
      <c r="B28" s="33" t="s">
        <v>33</v>
      </c>
      <c r="C28" s="25"/>
      <c r="D28" s="20"/>
      <c r="E28" s="20"/>
      <c r="F28" s="20"/>
      <c r="G28" s="22"/>
      <c r="H28" s="26"/>
      <c r="I28" s="22"/>
      <c r="J28" s="26"/>
      <c r="K28" s="6"/>
    </row>
    <row r="29" spans="1:11" s="19" customFormat="1" ht="15" customHeight="1">
      <c r="A29" s="4" t="s">
        <v>82</v>
      </c>
      <c r="B29" s="20" t="s">
        <v>219</v>
      </c>
      <c r="C29" s="6"/>
      <c r="D29" s="20"/>
      <c r="E29" s="20"/>
      <c r="F29" s="20"/>
      <c r="G29" s="22"/>
      <c r="H29" s="26"/>
      <c r="I29" s="22"/>
      <c r="J29" s="26"/>
      <c r="K29" s="6"/>
    </row>
    <row r="30" spans="1:11" s="19" customFormat="1" ht="15" customHeight="1">
      <c r="A30" s="4"/>
      <c r="B30" s="12"/>
      <c r="C30" s="20"/>
      <c r="D30" s="20"/>
      <c r="E30" s="20"/>
      <c r="F30" s="20"/>
      <c r="G30" s="22"/>
      <c r="H30" s="26"/>
      <c r="I30" s="22"/>
      <c r="J30" s="26"/>
      <c r="K30" s="6"/>
    </row>
    <row r="31" spans="1:7" s="6" customFormat="1" ht="15" customHeight="1">
      <c r="A31" s="4">
        <v>8</v>
      </c>
      <c r="B31" s="33" t="s">
        <v>31</v>
      </c>
      <c r="C31" s="51"/>
      <c r="D31" s="55"/>
      <c r="E31" s="55"/>
      <c r="F31" s="55"/>
      <c r="G31" s="57"/>
    </row>
    <row r="32" spans="1:7" s="6" customFormat="1" ht="15" customHeight="1">
      <c r="A32" s="4"/>
      <c r="B32" s="20" t="s">
        <v>244</v>
      </c>
      <c r="C32" s="51"/>
      <c r="D32" s="55"/>
      <c r="E32" s="55"/>
      <c r="F32" s="55"/>
      <c r="G32" s="57"/>
    </row>
    <row r="33" spans="1:11" s="6" customFormat="1" ht="15" customHeight="1">
      <c r="A33" s="4"/>
      <c r="B33" s="20"/>
      <c r="C33" s="51"/>
      <c r="D33" s="55"/>
      <c r="E33" s="55"/>
      <c r="F33" s="55"/>
      <c r="G33" s="59"/>
      <c r="H33" s="56"/>
      <c r="K33" s="13"/>
    </row>
    <row r="34" spans="1:11" s="6" customFormat="1" ht="54.75">
      <c r="A34" s="4"/>
      <c r="B34" s="20"/>
      <c r="C34" s="51"/>
      <c r="D34" s="179" t="s">
        <v>59</v>
      </c>
      <c r="E34" s="179" t="s">
        <v>60</v>
      </c>
      <c r="F34" s="179" t="s">
        <v>61</v>
      </c>
      <c r="G34" s="179" t="s">
        <v>62</v>
      </c>
      <c r="H34" s="179" t="s">
        <v>63</v>
      </c>
      <c r="I34" s="179" t="s">
        <v>25</v>
      </c>
      <c r="J34" s="180" t="s">
        <v>177</v>
      </c>
      <c r="K34" s="13"/>
    </row>
    <row r="35" spans="1:11" s="6" customFormat="1" ht="15">
      <c r="A35" s="4"/>
      <c r="B35" s="20"/>
      <c r="C35" s="51"/>
      <c r="D35" s="170" t="s">
        <v>23</v>
      </c>
      <c r="E35" s="170" t="s">
        <v>23</v>
      </c>
      <c r="F35" s="170" t="s">
        <v>23</v>
      </c>
      <c r="G35" s="170" t="s">
        <v>23</v>
      </c>
      <c r="H35" s="170" t="s">
        <v>23</v>
      </c>
      <c r="I35" s="170" t="s">
        <v>23</v>
      </c>
      <c r="J35" s="170" t="s">
        <v>23</v>
      </c>
      <c r="K35" s="13"/>
    </row>
    <row r="36" spans="1:11" s="6" customFormat="1" ht="15" customHeight="1">
      <c r="A36" s="4"/>
      <c r="B36" s="33" t="s">
        <v>180</v>
      </c>
      <c r="C36" s="51"/>
      <c r="D36" s="55"/>
      <c r="F36" s="55"/>
      <c r="G36" s="59"/>
      <c r="K36" s="56" t="s">
        <v>82</v>
      </c>
    </row>
    <row r="37" spans="2:11" s="6" customFormat="1" ht="15" customHeight="1">
      <c r="B37" s="20" t="s">
        <v>178</v>
      </c>
      <c r="C37" s="51"/>
      <c r="D37" s="56">
        <v>19489</v>
      </c>
      <c r="E37" s="56">
        <v>21377</v>
      </c>
      <c r="F37" s="121">
        <v>538</v>
      </c>
      <c r="G37" s="26">
        <v>3647</v>
      </c>
      <c r="H37" s="26">
        <v>266</v>
      </c>
      <c r="I37" s="26">
        <v>22</v>
      </c>
      <c r="J37" s="176">
        <f>SUM(D37:I37)</f>
        <v>45339</v>
      </c>
      <c r="K37" s="8" t="s">
        <v>82</v>
      </c>
    </row>
    <row r="38" spans="1:16" s="6" customFormat="1" ht="15" customHeight="1">
      <c r="A38" s="4"/>
      <c r="B38" s="20" t="s">
        <v>179</v>
      </c>
      <c r="C38" s="51"/>
      <c r="D38" s="55"/>
      <c r="E38" s="55"/>
      <c r="F38" s="171">
        <v>-466</v>
      </c>
      <c r="J38" s="171">
        <f>SUM(D38:I38)</f>
        <v>-466</v>
      </c>
      <c r="K38" s="58" t="s">
        <v>82</v>
      </c>
      <c r="L38" s="50"/>
      <c r="M38" s="50"/>
      <c r="N38" s="50"/>
      <c r="O38" s="50"/>
      <c r="P38" s="50"/>
    </row>
    <row r="39" spans="1:16" s="6" customFormat="1" ht="15" customHeight="1">
      <c r="A39" s="4"/>
      <c r="B39" s="20"/>
      <c r="C39" s="51"/>
      <c r="D39" s="173">
        <f aca="true" t="shared" si="0" ref="D39:J39">SUM(D37:D38)</f>
        <v>19489</v>
      </c>
      <c r="E39" s="173">
        <f t="shared" si="0"/>
        <v>21377</v>
      </c>
      <c r="F39" s="177">
        <f t="shared" si="0"/>
        <v>72</v>
      </c>
      <c r="G39" s="174">
        <f t="shared" si="0"/>
        <v>3647</v>
      </c>
      <c r="H39" s="174">
        <f t="shared" si="0"/>
        <v>266</v>
      </c>
      <c r="I39" s="174">
        <f t="shared" si="0"/>
        <v>22</v>
      </c>
      <c r="J39" s="175">
        <f t="shared" si="0"/>
        <v>44873</v>
      </c>
      <c r="K39" s="58"/>
      <c r="L39" s="50"/>
      <c r="M39" s="50"/>
      <c r="N39" s="50"/>
      <c r="O39" s="50"/>
      <c r="P39" s="50"/>
    </row>
    <row r="40" spans="1:16" s="6" customFormat="1" ht="15" customHeight="1">
      <c r="A40" s="4"/>
      <c r="B40" s="20"/>
      <c r="C40" s="51"/>
      <c r="D40" s="55"/>
      <c r="E40" s="55"/>
      <c r="F40" s="55"/>
      <c r="J40" s="65"/>
      <c r="K40" s="58"/>
      <c r="L40" s="50"/>
      <c r="M40" s="50"/>
      <c r="N40" s="50"/>
      <c r="O40" s="50"/>
      <c r="P40" s="50"/>
    </row>
    <row r="41" spans="1:16" s="6" customFormat="1" ht="15" customHeight="1">
      <c r="A41" s="4"/>
      <c r="B41" s="33" t="s">
        <v>184</v>
      </c>
      <c r="C41" s="51"/>
      <c r="D41" s="55"/>
      <c r="E41" s="55"/>
      <c r="F41" s="55"/>
      <c r="J41" s="65"/>
      <c r="K41" s="58"/>
      <c r="L41" s="50"/>
      <c r="M41" s="50"/>
      <c r="N41" s="50"/>
      <c r="O41" s="50"/>
      <c r="P41" s="50"/>
    </row>
    <row r="42" spans="1:32" s="6" customFormat="1" ht="15" customHeight="1">
      <c r="A42" s="4"/>
      <c r="B42" s="202" t="s">
        <v>248</v>
      </c>
      <c r="C42" s="202"/>
      <c r="K42" s="178"/>
      <c r="L42" s="178"/>
      <c r="M42" s="178"/>
      <c r="N42" s="178"/>
      <c r="O42" s="178"/>
      <c r="P42" s="178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1:16" s="6" customFormat="1" ht="15" customHeight="1">
      <c r="A43" s="4"/>
      <c r="B43" s="203" t="s">
        <v>249</v>
      </c>
      <c r="C43" s="203"/>
      <c r="D43" s="204">
        <v>-204</v>
      </c>
      <c r="E43" s="171">
        <v>4775</v>
      </c>
      <c r="F43" s="171">
        <v>-1153</v>
      </c>
      <c r="G43" s="121">
        <v>103</v>
      </c>
      <c r="H43" s="121">
        <v>-3075</v>
      </c>
      <c r="I43" s="121">
        <v>-72</v>
      </c>
      <c r="J43" s="23">
        <f>SUM(D43:I43)</f>
        <v>374</v>
      </c>
      <c r="K43" s="58"/>
      <c r="L43" s="50"/>
      <c r="M43" s="50"/>
      <c r="N43" s="50"/>
      <c r="O43" s="50"/>
      <c r="P43" s="50"/>
    </row>
    <row r="44" spans="1:16" s="6" customFormat="1" ht="15" customHeight="1">
      <c r="A44" s="4"/>
      <c r="B44" s="202" t="s">
        <v>259</v>
      </c>
      <c r="C44" s="202"/>
      <c r="D44" s="55"/>
      <c r="E44" s="55"/>
      <c r="F44" s="55"/>
      <c r="J44" s="65"/>
      <c r="K44" s="58"/>
      <c r="L44" s="50"/>
      <c r="M44" s="50"/>
      <c r="N44" s="50"/>
      <c r="O44" s="50"/>
      <c r="P44" s="50"/>
    </row>
    <row r="45" spans="1:16" s="6" customFormat="1" ht="15" customHeight="1">
      <c r="A45" s="4"/>
      <c r="B45" s="203" t="s">
        <v>250</v>
      </c>
      <c r="C45" s="203"/>
      <c r="D45" s="206"/>
      <c r="E45" s="206"/>
      <c r="F45" s="206"/>
      <c r="G45" s="207"/>
      <c r="H45" s="213">
        <v>-29</v>
      </c>
      <c r="I45" s="207"/>
      <c r="J45" s="208">
        <f>SUM(D45:I45)</f>
        <v>-29</v>
      </c>
      <c r="K45" s="58"/>
      <c r="L45" s="50"/>
      <c r="M45" s="50"/>
      <c r="N45" s="50"/>
      <c r="O45" s="50"/>
      <c r="P45" s="50"/>
    </row>
    <row r="46" spans="1:16" s="6" customFormat="1" ht="15" customHeight="1">
      <c r="A46" s="4"/>
      <c r="B46" s="20" t="s">
        <v>181</v>
      </c>
      <c r="C46" s="51"/>
      <c r="D46" s="55"/>
      <c r="E46" s="55"/>
      <c r="F46" s="55"/>
      <c r="G46" s="50"/>
      <c r="H46" s="50"/>
      <c r="I46" s="50"/>
      <c r="J46" s="65"/>
      <c r="K46" s="58"/>
      <c r="L46" s="50"/>
      <c r="M46" s="50"/>
      <c r="N46" s="50"/>
      <c r="O46" s="50"/>
      <c r="P46" s="50"/>
    </row>
    <row r="47" spans="1:16" s="6" customFormat="1" ht="15" customHeight="1">
      <c r="A47" s="4"/>
      <c r="C47" s="20" t="s">
        <v>182</v>
      </c>
      <c r="D47" s="204">
        <f>SUM(D42:D46)</f>
        <v>-204</v>
      </c>
      <c r="E47" s="204">
        <f aca="true" t="shared" si="1" ref="E47:J47">SUM(E42:E46)</f>
        <v>4775</v>
      </c>
      <c r="F47" s="204">
        <f t="shared" si="1"/>
        <v>-1153</v>
      </c>
      <c r="G47" s="204">
        <f t="shared" si="1"/>
        <v>103</v>
      </c>
      <c r="H47" s="204">
        <f t="shared" si="1"/>
        <v>-3104</v>
      </c>
      <c r="I47" s="204">
        <f t="shared" si="1"/>
        <v>-72</v>
      </c>
      <c r="J47" s="211">
        <f t="shared" si="1"/>
        <v>345</v>
      </c>
      <c r="K47" s="58"/>
      <c r="L47" s="50"/>
      <c r="M47" s="50"/>
      <c r="N47" s="50"/>
      <c r="O47" s="50"/>
      <c r="P47" s="50"/>
    </row>
    <row r="48" spans="1:16" s="6" customFormat="1" ht="15" customHeight="1">
      <c r="A48" s="4"/>
      <c r="B48" s="6" t="str">
        <f>+'Income Statement'!B33</f>
        <v>Income tax expense</v>
      </c>
      <c r="C48" s="20"/>
      <c r="D48" s="55"/>
      <c r="E48" s="55"/>
      <c r="F48" s="55"/>
      <c r="J48" s="208">
        <f>+'Income Statement'!J33</f>
        <v>-1644</v>
      </c>
      <c r="K48" s="58"/>
      <c r="L48" s="50"/>
      <c r="M48" s="50"/>
      <c r="N48" s="50"/>
      <c r="O48" s="50"/>
      <c r="P48" s="50"/>
    </row>
    <row r="49" spans="1:16" s="6" customFormat="1" ht="15" customHeight="1">
      <c r="A49" s="4"/>
      <c r="B49" s="6" t="s">
        <v>167</v>
      </c>
      <c r="C49" s="20"/>
      <c r="D49" s="55"/>
      <c r="E49" s="55"/>
      <c r="F49" s="55"/>
      <c r="J49" s="23">
        <f>SUM(J47:J48)</f>
        <v>-1299</v>
      </c>
      <c r="K49" s="58"/>
      <c r="L49" s="50"/>
      <c r="M49" s="50"/>
      <c r="N49" s="50"/>
      <c r="O49" s="50"/>
      <c r="P49" s="50"/>
    </row>
    <row r="50" spans="1:16" s="6" customFormat="1" ht="15" customHeight="1">
      <c r="A50" s="4"/>
      <c r="B50" s="20" t="s">
        <v>183</v>
      </c>
      <c r="C50" s="51"/>
      <c r="D50" s="55"/>
      <c r="E50" s="55"/>
      <c r="F50" s="55"/>
      <c r="G50" s="57"/>
      <c r="H50" s="58"/>
      <c r="J50" s="23">
        <f>+'Income Statement'!J36</f>
        <v>174</v>
      </c>
      <c r="K50" s="158"/>
      <c r="L50" s="50"/>
      <c r="M50" s="50"/>
      <c r="N50" s="50"/>
      <c r="O50" s="50"/>
      <c r="P50" s="50"/>
    </row>
    <row r="51" spans="1:16" s="6" customFormat="1" ht="15" customHeight="1">
      <c r="A51" s="4"/>
      <c r="B51" s="20" t="str">
        <f>+'Income Statement'!B38</f>
        <v>Net profit for the period</v>
      </c>
      <c r="E51" s="55"/>
      <c r="F51" s="55"/>
      <c r="G51" s="50"/>
      <c r="H51" s="56"/>
      <c r="J51" s="172">
        <f>SUM(J49:J50)</f>
        <v>-1125</v>
      </c>
      <c r="K51" s="50"/>
      <c r="L51" s="159"/>
      <c r="M51" s="160"/>
      <c r="N51" s="50"/>
      <c r="O51" s="50"/>
      <c r="P51" s="159"/>
    </row>
    <row r="52" spans="1:16" s="6" customFormat="1" ht="15" customHeight="1">
      <c r="A52" s="4"/>
      <c r="B52" s="55"/>
      <c r="E52" s="55"/>
      <c r="F52" s="55"/>
      <c r="G52" s="50"/>
      <c r="H52" s="56"/>
      <c r="J52" s="56"/>
      <c r="K52" s="50"/>
      <c r="L52" s="159"/>
      <c r="M52" s="160"/>
      <c r="N52" s="50"/>
      <c r="O52" s="50"/>
      <c r="P52" s="159"/>
    </row>
    <row r="53" spans="1:16" s="6" customFormat="1" ht="15" customHeight="1">
      <c r="A53" s="4"/>
      <c r="B53" s="66" t="s">
        <v>185</v>
      </c>
      <c r="E53" s="55"/>
      <c r="F53" s="55"/>
      <c r="G53" s="26"/>
      <c r="H53" s="26"/>
      <c r="J53" s="26"/>
      <c r="K53" s="50"/>
      <c r="L53" s="159"/>
      <c r="M53" s="160"/>
      <c r="N53" s="50"/>
      <c r="O53" s="50"/>
      <c r="P53" s="50"/>
    </row>
    <row r="54" spans="1:16" s="6" customFormat="1" ht="15" customHeight="1">
      <c r="A54" s="4"/>
      <c r="B54" s="55" t="s">
        <v>186</v>
      </c>
      <c r="D54" s="97">
        <v>2145</v>
      </c>
      <c r="E54" s="46">
        <v>762</v>
      </c>
      <c r="F54" s="46">
        <v>182</v>
      </c>
      <c r="G54" s="26">
        <v>72</v>
      </c>
      <c r="H54" s="26">
        <v>123</v>
      </c>
      <c r="I54" s="97">
        <v>8</v>
      </c>
      <c r="J54" s="176">
        <f>SUM(D54:I54)</f>
        <v>3292</v>
      </c>
      <c r="K54" s="50"/>
      <c r="L54" s="159"/>
      <c r="M54" s="160"/>
      <c r="N54" s="50"/>
      <c r="O54" s="50"/>
      <c r="P54" s="159"/>
    </row>
    <row r="55" spans="1:16" s="6" customFormat="1" ht="15">
      <c r="A55" s="4"/>
      <c r="B55" s="220" t="s">
        <v>187</v>
      </c>
      <c r="C55" s="221"/>
      <c r="E55" s="55"/>
      <c r="G55" s="50"/>
      <c r="H55" s="26"/>
      <c r="J55" s="26"/>
      <c r="K55" s="50"/>
      <c r="L55" s="159"/>
      <c r="M55" s="160"/>
      <c r="N55" s="50"/>
      <c r="O55" s="50"/>
      <c r="P55" s="159"/>
    </row>
    <row r="56" spans="1:16" s="6" customFormat="1" ht="15" customHeight="1">
      <c r="A56" s="4"/>
      <c r="B56" s="55"/>
      <c r="C56" s="6" t="s">
        <v>188</v>
      </c>
      <c r="D56" s="8" t="s">
        <v>189</v>
      </c>
      <c r="E56" s="58" t="s">
        <v>189</v>
      </c>
      <c r="F56" s="178">
        <v>270</v>
      </c>
      <c r="G56" s="58" t="s">
        <v>189</v>
      </c>
      <c r="H56" s="56" t="s">
        <v>189</v>
      </c>
      <c r="I56" s="8" t="s">
        <v>189</v>
      </c>
      <c r="J56" s="176">
        <f>SUM(D56:I56)</f>
        <v>270</v>
      </c>
      <c r="K56" s="50"/>
      <c r="L56" s="159"/>
      <c r="M56" s="160"/>
      <c r="N56" s="50"/>
      <c r="O56" s="50"/>
      <c r="P56" s="159"/>
    </row>
    <row r="57" spans="1:16" s="6" customFormat="1" ht="15" customHeight="1">
      <c r="A57" s="4"/>
      <c r="B57" s="55"/>
      <c r="C57" s="54"/>
      <c r="E57" s="55"/>
      <c r="F57" s="55"/>
      <c r="G57" s="22"/>
      <c r="H57" s="22"/>
      <c r="J57" s="22"/>
      <c r="K57" s="50"/>
      <c r="L57" s="50"/>
      <c r="M57" s="50"/>
      <c r="N57" s="50"/>
      <c r="O57" s="50"/>
      <c r="P57" s="50"/>
    </row>
    <row r="58" spans="1:11" s="6" customFormat="1" ht="15" customHeight="1">
      <c r="A58" s="4"/>
      <c r="B58" s="55"/>
      <c r="C58" s="20"/>
      <c r="D58" s="25"/>
      <c r="E58" s="25"/>
      <c r="F58" s="25"/>
      <c r="G58" s="25"/>
      <c r="H58" s="25"/>
      <c r="I58" s="24"/>
      <c r="J58" s="25"/>
      <c r="K58" s="19"/>
    </row>
    <row r="59" spans="1:11" s="6" customFormat="1" ht="15" customHeight="1">
      <c r="A59" s="4">
        <v>9</v>
      </c>
      <c r="B59" s="69" t="s">
        <v>141</v>
      </c>
      <c r="C59" s="20"/>
      <c r="D59" s="25"/>
      <c r="E59" s="25"/>
      <c r="F59" s="25"/>
      <c r="G59" s="25"/>
      <c r="H59" s="25"/>
      <c r="I59" s="24"/>
      <c r="J59" s="25"/>
      <c r="K59" s="19"/>
    </row>
    <row r="60" spans="1:11" s="6" customFormat="1" ht="15" customHeight="1">
      <c r="A60" s="4"/>
      <c r="B60" s="68" t="s">
        <v>142</v>
      </c>
      <c r="C60" s="20"/>
      <c r="D60" s="25"/>
      <c r="E60" s="25"/>
      <c r="F60" s="25"/>
      <c r="G60" s="25"/>
      <c r="H60" s="25"/>
      <c r="I60" s="24"/>
      <c r="J60" s="25"/>
      <c r="K60" s="19"/>
    </row>
    <row r="61" spans="1:11" s="6" customFormat="1" ht="15" customHeight="1">
      <c r="A61" s="4"/>
      <c r="B61" s="55"/>
      <c r="C61" s="20"/>
      <c r="D61" s="25"/>
      <c r="E61" s="25"/>
      <c r="F61" s="25"/>
      <c r="G61" s="25"/>
      <c r="H61" s="25"/>
      <c r="I61" s="24"/>
      <c r="J61" s="25"/>
      <c r="K61" s="19"/>
    </row>
    <row r="62" spans="1:10" s="6" customFormat="1" ht="15" customHeight="1">
      <c r="A62" s="4">
        <v>10</v>
      </c>
      <c r="B62" s="33" t="s">
        <v>47</v>
      </c>
      <c r="C62" s="48"/>
      <c r="D62" s="20"/>
      <c r="E62" s="20"/>
      <c r="F62" s="20"/>
      <c r="G62" s="22"/>
      <c r="H62" s="26"/>
      <c r="I62" s="22"/>
      <c r="J62" s="26"/>
    </row>
    <row r="63" spans="1:10" s="19" customFormat="1" ht="15" customHeight="1">
      <c r="A63" s="4"/>
      <c r="B63" s="68" t="s">
        <v>143</v>
      </c>
      <c r="C63" s="25"/>
      <c r="D63" s="25"/>
      <c r="E63" s="25"/>
      <c r="F63" s="25"/>
      <c r="G63" s="25"/>
      <c r="H63" s="25"/>
      <c r="I63" s="24"/>
      <c r="J63" s="25"/>
    </row>
    <row r="64" spans="1:10" s="19" customFormat="1" ht="15" customHeight="1">
      <c r="A64" s="4"/>
      <c r="B64" s="20" t="s">
        <v>237</v>
      </c>
      <c r="C64" s="25"/>
      <c r="D64" s="25"/>
      <c r="E64" s="25"/>
      <c r="F64" s="25"/>
      <c r="G64" s="25"/>
      <c r="H64" s="25"/>
      <c r="I64" s="24"/>
      <c r="J64" s="25"/>
    </row>
    <row r="65" spans="1:11" s="6" customFormat="1" ht="15" customHeight="1">
      <c r="A65" s="4" t="s">
        <v>82</v>
      </c>
      <c r="B65" s="55"/>
      <c r="C65" s="20"/>
      <c r="D65" s="25"/>
      <c r="E65" s="25"/>
      <c r="F65" s="25"/>
      <c r="G65" s="25"/>
      <c r="H65" s="25"/>
      <c r="I65" s="24"/>
      <c r="J65" s="25"/>
      <c r="K65" s="19"/>
    </row>
    <row r="66" spans="1:10" s="6" customFormat="1" ht="15" customHeight="1">
      <c r="A66" s="4">
        <v>11</v>
      </c>
      <c r="B66" s="33" t="s">
        <v>144</v>
      </c>
      <c r="C66" s="31"/>
      <c r="D66" s="31"/>
      <c r="E66" s="31"/>
      <c r="F66" s="31"/>
      <c r="G66" s="31"/>
      <c r="H66" s="31"/>
      <c r="I66" s="31"/>
      <c r="J66" s="31"/>
    </row>
    <row r="67" spans="1:10" s="6" customFormat="1" ht="15" customHeight="1">
      <c r="A67" s="4"/>
      <c r="B67" s="6" t="s">
        <v>246</v>
      </c>
      <c r="C67" s="31"/>
      <c r="D67" s="31"/>
      <c r="E67" s="31"/>
      <c r="F67" s="31"/>
      <c r="G67" s="31"/>
      <c r="H67" s="31"/>
      <c r="I67" s="31"/>
      <c r="J67" s="31"/>
    </row>
    <row r="68" spans="1:10" s="6" customFormat="1" ht="15" customHeight="1">
      <c r="A68" s="4"/>
      <c r="B68" s="6" t="s">
        <v>253</v>
      </c>
      <c r="C68" s="31"/>
      <c r="D68" s="31"/>
      <c r="E68" s="31"/>
      <c r="F68" s="31"/>
      <c r="G68" s="31"/>
      <c r="H68" s="31"/>
      <c r="I68" s="31"/>
      <c r="J68" s="31"/>
    </row>
    <row r="69" spans="1:11" s="6" customFormat="1" ht="15" customHeight="1">
      <c r="A69" s="4" t="s">
        <v>82</v>
      </c>
      <c r="B69" s="55" t="s">
        <v>247</v>
      </c>
      <c r="C69" s="20"/>
      <c r="D69" s="25"/>
      <c r="E69" s="25"/>
      <c r="F69" s="25"/>
      <c r="G69" s="25"/>
      <c r="H69" s="25"/>
      <c r="I69" s="24"/>
      <c r="J69" s="25"/>
      <c r="K69" s="19"/>
    </row>
    <row r="70" spans="1:10" s="6" customFormat="1" ht="15" customHeight="1">
      <c r="A70" s="4">
        <v>12</v>
      </c>
      <c r="B70" s="33" t="s">
        <v>34</v>
      </c>
      <c r="C70" s="48"/>
      <c r="D70" s="20"/>
      <c r="E70" s="20"/>
      <c r="F70" s="20"/>
      <c r="G70" s="22"/>
      <c r="H70" s="26"/>
      <c r="I70" s="22"/>
      <c r="J70" s="26"/>
    </row>
    <row r="71" spans="1:10" s="6" customFormat="1" ht="15" customHeight="1">
      <c r="A71" s="4"/>
      <c r="B71" s="20" t="s">
        <v>203</v>
      </c>
      <c r="C71" s="48"/>
      <c r="D71" s="20"/>
      <c r="E71" s="20"/>
      <c r="F71" s="20"/>
      <c r="G71" s="22"/>
      <c r="H71" s="26"/>
      <c r="I71" s="22"/>
      <c r="J71" s="26"/>
    </row>
    <row r="72" spans="1:11" ht="15">
      <c r="A72" s="4"/>
      <c r="B72" s="55"/>
      <c r="C72" s="25"/>
      <c r="D72" s="25"/>
      <c r="E72" s="25"/>
      <c r="F72" s="25"/>
      <c r="G72" s="25"/>
      <c r="H72" s="25"/>
      <c r="I72" s="24"/>
      <c r="J72" s="25"/>
      <c r="K72" s="19"/>
    </row>
    <row r="73" spans="1:10" s="19" customFormat="1" ht="15" customHeight="1">
      <c r="A73" s="4">
        <v>13</v>
      </c>
      <c r="B73" s="33" t="s">
        <v>38</v>
      </c>
      <c r="C73" s="25"/>
      <c r="D73" s="25"/>
      <c r="E73" s="25"/>
      <c r="F73" s="25"/>
      <c r="G73" s="25"/>
      <c r="H73" s="25"/>
      <c r="I73" s="24"/>
      <c r="J73" s="25"/>
    </row>
    <row r="74" spans="1:10" s="19" customFormat="1" ht="15" customHeight="1">
      <c r="A74" s="4"/>
      <c r="B74" s="20" t="s">
        <v>262</v>
      </c>
      <c r="C74" s="25"/>
      <c r="D74" s="25"/>
      <c r="E74" s="25"/>
      <c r="F74" s="25"/>
      <c r="G74" s="25"/>
      <c r="H74" s="25"/>
      <c r="I74" s="24"/>
      <c r="J74" s="25"/>
    </row>
    <row r="75" spans="1:10" s="19" customFormat="1" ht="15" customHeight="1">
      <c r="A75" s="4"/>
      <c r="B75" s="20" t="s">
        <v>263</v>
      </c>
      <c r="C75" s="25"/>
      <c r="D75" s="25"/>
      <c r="E75" s="25"/>
      <c r="F75" s="25"/>
      <c r="G75" s="25"/>
      <c r="H75" s="25"/>
      <c r="I75" s="24"/>
      <c r="J75" s="25"/>
    </row>
    <row r="76" spans="1:10" s="19" customFormat="1" ht="15" customHeight="1">
      <c r="A76" s="4"/>
      <c r="B76" s="20" t="s">
        <v>264</v>
      </c>
      <c r="C76" s="25"/>
      <c r="D76" s="25"/>
      <c r="E76" s="25"/>
      <c r="F76" s="25"/>
      <c r="G76" s="25"/>
      <c r="H76" s="25"/>
      <c r="I76" s="24"/>
      <c r="J76" s="25"/>
    </row>
    <row r="77" spans="1:10" s="19" customFormat="1" ht="15" customHeight="1">
      <c r="A77" s="4"/>
      <c r="B77" s="20" t="s">
        <v>241</v>
      </c>
      <c r="C77" s="25"/>
      <c r="D77" s="25"/>
      <c r="E77" s="25"/>
      <c r="F77" s="25"/>
      <c r="G77" s="25"/>
      <c r="H77" s="25"/>
      <c r="I77" s="24"/>
      <c r="J77" s="25"/>
    </row>
    <row r="78" spans="1:10" s="19" customFormat="1" ht="15" customHeight="1">
      <c r="A78" s="4"/>
      <c r="B78" s="20"/>
      <c r="C78" s="25"/>
      <c r="D78" s="25"/>
      <c r="E78" s="25"/>
      <c r="F78" s="25"/>
      <c r="G78" s="25"/>
      <c r="H78" s="25"/>
      <c r="I78" s="24"/>
      <c r="J78" s="25"/>
    </row>
    <row r="79" spans="1:10" s="19" customFormat="1" ht="15" customHeight="1">
      <c r="A79" s="4"/>
      <c r="B79" s="20" t="s">
        <v>265</v>
      </c>
      <c r="C79" s="25"/>
      <c r="D79" s="25"/>
      <c r="E79" s="25"/>
      <c r="F79" s="25"/>
      <c r="G79" s="25"/>
      <c r="H79" s="25"/>
      <c r="I79" s="24"/>
      <c r="J79" s="25"/>
    </row>
    <row r="80" spans="1:10" s="19" customFormat="1" ht="15" customHeight="1">
      <c r="A80" s="4"/>
      <c r="B80" s="20" t="s">
        <v>270</v>
      </c>
      <c r="C80" s="25"/>
      <c r="D80" s="25"/>
      <c r="E80" s="25"/>
      <c r="F80" s="25"/>
      <c r="G80" s="25"/>
      <c r="H80" s="25"/>
      <c r="I80" s="24"/>
      <c r="J80" s="25"/>
    </row>
    <row r="81" spans="1:10" s="19" customFormat="1" ht="15" customHeight="1">
      <c r="A81" s="4"/>
      <c r="B81" s="20" t="s">
        <v>242</v>
      </c>
      <c r="C81" s="25"/>
      <c r="D81" s="25"/>
      <c r="E81" s="25"/>
      <c r="F81" s="25"/>
      <c r="G81" s="25"/>
      <c r="H81" s="25"/>
      <c r="I81" s="24"/>
      <c r="J81" s="25"/>
    </row>
    <row r="82" spans="1:11" s="19" customFormat="1" ht="15" customHeight="1">
      <c r="A82" s="4" t="s">
        <v>82</v>
      </c>
      <c r="B82" s="12"/>
      <c r="C82" s="20"/>
      <c r="D82" s="20"/>
      <c r="E82" s="20"/>
      <c r="F82" s="20"/>
      <c r="G82" s="22"/>
      <c r="H82" s="26"/>
      <c r="I82" s="22"/>
      <c r="J82" s="26"/>
      <c r="K82" s="6"/>
    </row>
    <row r="83" spans="1:10" s="19" customFormat="1" ht="15" customHeight="1">
      <c r="A83" s="4">
        <v>14</v>
      </c>
      <c r="B83" s="33" t="s">
        <v>39</v>
      </c>
      <c r="C83" s="25"/>
      <c r="D83" s="25"/>
      <c r="E83" s="25"/>
      <c r="F83" s="25"/>
      <c r="G83" s="25"/>
      <c r="H83" s="25"/>
      <c r="I83" s="24"/>
      <c r="J83" s="25"/>
    </row>
    <row r="84" spans="1:10" s="19" customFormat="1" ht="15" customHeight="1">
      <c r="A84" s="4"/>
      <c r="B84" s="20" t="s">
        <v>266</v>
      </c>
      <c r="C84" s="25"/>
      <c r="D84" s="25"/>
      <c r="E84" s="25"/>
      <c r="F84" s="25"/>
      <c r="G84" s="25"/>
      <c r="H84" s="25"/>
      <c r="I84" s="24"/>
      <c r="J84" s="25"/>
    </row>
    <row r="85" spans="1:10" s="19" customFormat="1" ht="15" customHeight="1">
      <c r="A85" s="4"/>
      <c r="B85" s="20" t="s">
        <v>261</v>
      </c>
      <c r="C85" s="25"/>
      <c r="D85" s="25"/>
      <c r="E85" s="25"/>
      <c r="F85" s="25"/>
      <c r="G85" s="25"/>
      <c r="H85" s="25"/>
      <c r="I85" s="24"/>
      <c r="J85" s="25"/>
    </row>
    <row r="86" spans="1:10" s="19" customFormat="1" ht="15" customHeight="1">
      <c r="A86" s="4"/>
      <c r="B86" s="20" t="s">
        <v>267</v>
      </c>
      <c r="C86" s="25"/>
      <c r="D86" s="25"/>
      <c r="E86" s="25"/>
      <c r="F86" s="25"/>
      <c r="G86" s="25"/>
      <c r="H86" s="25"/>
      <c r="I86" s="24"/>
      <c r="J86" s="25"/>
    </row>
    <row r="87" spans="1:11" s="19" customFormat="1" ht="15" customHeight="1">
      <c r="A87" s="4"/>
      <c r="B87" s="12"/>
      <c r="C87" s="20"/>
      <c r="D87" s="20"/>
      <c r="E87" s="20"/>
      <c r="F87" s="20"/>
      <c r="G87" s="22"/>
      <c r="H87" s="26"/>
      <c r="I87" s="22"/>
      <c r="J87" s="26"/>
      <c r="K87" s="6"/>
    </row>
    <row r="88" spans="1:11" s="19" customFormat="1" ht="15" customHeight="1">
      <c r="A88" s="4">
        <v>15</v>
      </c>
      <c r="B88" s="33" t="s">
        <v>32</v>
      </c>
      <c r="C88" s="76"/>
      <c r="D88" s="75"/>
      <c r="E88" s="75"/>
      <c r="F88" s="75"/>
      <c r="G88" s="77"/>
      <c r="H88" s="78"/>
      <c r="I88" s="77"/>
      <c r="J88" s="26"/>
      <c r="K88" s="6"/>
    </row>
    <row r="89" spans="1:11" s="19" customFormat="1" ht="15" customHeight="1">
      <c r="A89" s="4"/>
      <c r="B89" s="76" t="s">
        <v>268</v>
      </c>
      <c r="C89" s="25"/>
      <c r="D89" s="25"/>
      <c r="E89" s="25"/>
      <c r="F89" s="25"/>
      <c r="G89" s="25"/>
      <c r="H89" s="25"/>
      <c r="I89" s="24"/>
      <c r="J89" s="25"/>
      <c r="K89" s="6"/>
    </row>
    <row r="90" spans="1:10" s="6" customFormat="1" ht="15" customHeight="1">
      <c r="A90" s="4"/>
      <c r="B90" s="76" t="s">
        <v>269</v>
      </c>
      <c r="C90" s="25"/>
      <c r="D90" s="25"/>
      <c r="E90" s="25"/>
      <c r="F90" s="25"/>
      <c r="G90" s="25"/>
      <c r="H90" s="25"/>
      <c r="I90" s="24"/>
      <c r="J90" s="25"/>
    </row>
    <row r="91" spans="1:11" s="12" customFormat="1" ht="15" customHeight="1">
      <c r="A91" s="4"/>
      <c r="B91" s="76"/>
      <c r="C91" s="25"/>
      <c r="D91" s="25"/>
      <c r="E91" s="25"/>
      <c r="F91" s="25"/>
      <c r="G91" s="25"/>
      <c r="H91" s="25"/>
      <c r="I91" s="24"/>
      <c r="J91" s="25"/>
      <c r="K91" s="19"/>
    </row>
    <row r="92" spans="1:10" s="6" customFormat="1" ht="15" customHeight="1">
      <c r="A92" s="4"/>
      <c r="B92" s="76"/>
      <c r="C92" s="20"/>
      <c r="G92" s="22"/>
      <c r="H92" s="26"/>
      <c r="I92" s="22"/>
      <c r="J92" s="26"/>
    </row>
    <row r="93" spans="1:11" s="19" customFormat="1" ht="15" customHeight="1">
      <c r="A93" s="4">
        <v>16</v>
      </c>
      <c r="B93" s="33" t="s">
        <v>40</v>
      </c>
      <c r="C93" s="20"/>
      <c r="D93" s="6"/>
      <c r="E93" s="6"/>
      <c r="F93" s="6"/>
      <c r="G93" s="22"/>
      <c r="H93" s="26"/>
      <c r="I93" s="22"/>
      <c r="J93" s="26"/>
      <c r="K93" s="6"/>
    </row>
    <row r="94" spans="1:11" s="19" customFormat="1" ht="15" customHeight="1">
      <c r="A94" s="4"/>
      <c r="B94" s="20" t="s">
        <v>26</v>
      </c>
      <c r="C94" s="20"/>
      <c r="D94" s="6"/>
      <c r="E94" s="6"/>
      <c r="F94" s="6"/>
      <c r="G94" s="22"/>
      <c r="H94" s="26"/>
      <c r="I94" s="22"/>
      <c r="J94" s="26"/>
      <c r="K94" s="6"/>
    </row>
    <row r="95" spans="1:11" s="6" customFormat="1" ht="15" customHeight="1">
      <c r="A95" s="4"/>
      <c r="B95" s="20"/>
      <c r="C95" s="25"/>
      <c r="D95" s="25"/>
      <c r="E95" s="25"/>
      <c r="F95" s="25"/>
      <c r="G95" s="25"/>
      <c r="H95" s="25"/>
      <c r="I95" s="24"/>
      <c r="J95" s="25"/>
      <c r="K95" s="19"/>
    </row>
    <row r="96" spans="1:15" s="9" customFormat="1" ht="15" customHeight="1">
      <c r="A96" s="4">
        <v>17</v>
      </c>
      <c r="B96" s="69" t="s">
        <v>28</v>
      </c>
      <c r="C96" s="25"/>
      <c r="D96" s="25"/>
      <c r="E96" s="25"/>
      <c r="F96" s="25"/>
      <c r="G96" s="25"/>
      <c r="H96" s="25"/>
      <c r="I96" s="24"/>
      <c r="J96" s="25"/>
      <c r="K96" s="19"/>
      <c r="L96" s="6"/>
      <c r="M96" s="6"/>
      <c r="N96" s="6"/>
      <c r="O96" s="6"/>
    </row>
    <row r="97" spans="1:15" s="16" customFormat="1" ht="15" customHeight="1">
      <c r="A97" s="4"/>
      <c r="B97" s="21" t="s">
        <v>22</v>
      </c>
      <c r="C97" s="48"/>
      <c r="D97" s="49"/>
      <c r="E97" s="49"/>
      <c r="F97" s="49"/>
      <c r="G97" s="50"/>
      <c r="H97" s="49"/>
      <c r="I97" s="22"/>
      <c r="J97" s="26"/>
      <c r="K97" s="6"/>
      <c r="L97" s="13"/>
      <c r="M97" s="13"/>
      <c r="N97" s="13"/>
      <c r="O97" s="13"/>
    </row>
    <row r="98" spans="1:15" s="16" customFormat="1" ht="15" customHeight="1">
      <c r="A98" s="4"/>
      <c r="B98" s="21" t="s">
        <v>82</v>
      </c>
      <c r="C98" s="48"/>
      <c r="D98" s="51"/>
      <c r="E98" s="47"/>
      <c r="F98" s="217" t="s">
        <v>1</v>
      </c>
      <c r="G98" s="217"/>
      <c r="H98" s="217" t="s">
        <v>2</v>
      </c>
      <c r="I98" s="217"/>
      <c r="K98" s="13"/>
      <c r="L98" s="13"/>
      <c r="M98" s="13"/>
      <c r="N98" s="13"/>
      <c r="O98" s="13"/>
    </row>
    <row r="99" spans="1:15" s="16" customFormat="1" ht="15" customHeight="1">
      <c r="A99" s="4"/>
      <c r="B99" s="48"/>
      <c r="C99" s="48"/>
      <c r="D99" s="52"/>
      <c r="G99" s="169" t="s">
        <v>176</v>
      </c>
      <c r="I99" s="169" t="s">
        <v>176</v>
      </c>
      <c r="K99" s="13"/>
      <c r="L99" s="13"/>
      <c r="M99" s="13"/>
      <c r="N99" s="13"/>
      <c r="O99" s="13"/>
    </row>
    <row r="100" spans="1:15" s="16" customFormat="1" ht="15" customHeight="1">
      <c r="A100" s="4"/>
      <c r="B100" s="48"/>
      <c r="C100" s="48"/>
      <c r="D100" s="52"/>
      <c r="F100" s="168" t="s">
        <v>3</v>
      </c>
      <c r="G100" s="169" t="s">
        <v>5</v>
      </c>
      <c r="H100" s="168" t="s">
        <v>3</v>
      </c>
      <c r="I100" s="169" t="s">
        <v>5</v>
      </c>
      <c r="K100" s="13"/>
      <c r="L100" s="13"/>
      <c r="M100" s="13"/>
      <c r="N100" s="13"/>
      <c r="O100" s="13"/>
    </row>
    <row r="101" spans="1:15" s="16" customFormat="1" ht="15" customHeight="1">
      <c r="A101" s="4"/>
      <c r="B101" s="48"/>
      <c r="C101" s="48"/>
      <c r="D101" s="53"/>
      <c r="F101" s="168" t="s">
        <v>5</v>
      </c>
      <c r="G101" s="169" t="s">
        <v>6</v>
      </c>
      <c r="H101" s="168" t="s">
        <v>5</v>
      </c>
      <c r="I101" s="169" t="s">
        <v>6</v>
      </c>
      <c r="K101" s="13"/>
      <c r="L101" s="13"/>
      <c r="M101" s="13"/>
      <c r="N101" s="13"/>
      <c r="O101" s="13"/>
    </row>
    <row r="102" spans="1:15" s="16" customFormat="1" ht="15" customHeight="1">
      <c r="A102" s="4"/>
      <c r="B102" s="6"/>
      <c r="C102" s="48"/>
      <c r="D102" s="22"/>
      <c r="F102" s="168" t="s">
        <v>7</v>
      </c>
      <c r="G102" s="169" t="s">
        <v>7</v>
      </c>
      <c r="H102" s="168" t="s">
        <v>8</v>
      </c>
      <c r="I102" s="169" t="s">
        <v>9</v>
      </c>
      <c r="K102" s="13"/>
      <c r="L102" s="13"/>
      <c r="M102" s="13"/>
      <c r="N102" s="13"/>
      <c r="O102" s="13"/>
    </row>
    <row r="103" spans="1:15" s="16" customFormat="1" ht="15" customHeight="1">
      <c r="A103" s="4"/>
      <c r="B103" s="6"/>
      <c r="C103" s="48"/>
      <c r="D103" s="22"/>
      <c r="F103" s="215" t="s">
        <v>271</v>
      </c>
      <c r="G103" s="215" t="s">
        <v>272</v>
      </c>
      <c r="H103" s="215" t="s">
        <v>271</v>
      </c>
      <c r="I103" s="215" t="s">
        <v>272</v>
      </c>
      <c r="K103" s="13"/>
      <c r="L103" s="13"/>
      <c r="M103" s="13"/>
      <c r="N103" s="13"/>
      <c r="O103" s="13"/>
    </row>
    <row r="104" spans="1:15" s="9" customFormat="1" ht="15" customHeight="1">
      <c r="A104" s="4"/>
      <c r="B104" s="6"/>
      <c r="C104" s="48"/>
      <c r="D104" s="22"/>
      <c r="F104" s="18" t="s">
        <v>10</v>
      </c>
      <c r="G104" s="18" t="s">
        <v>10</v>
      </c>
      <c r="H104" s="18" t="s">
        <v>10</v>
      </c>
      <c r="I104" s="18" t="s">
        <v>10</v>
      </c>
      <c r="K104" s="13"/>
      <c r="L104" s="6"/>
      <c r="M104" s="6"/>
      <c r="N104" s="6"/>
      <c r="O104" s="6"/>
    </row>
    <row r="105" spans="1:15" s="9" customFormat="1" ht="15" customHeight="1">
      <c r="A105" s="4"/>
      <c r="B105" s="6"/>
      <c r="C105" s="48"/>
      <c r="D105" s="22"/>
      <c r="F105" s="18"/>
      <c r="G105" s="18"/>
      <c r="H105" s="18"/>
      <c r="I105" s="18"/>
      <c r="K105" s="13"/>
      <c r="L105" s="6"/>
      <c r="M105" s="6"/>
      <c r="N105" s="6"/>
      <c r="O105" s="6"/>
    </row>
    <row r="106" spans="1:15" s="9" customFormat="1" ht="15" customHeight="1">
      <c r="A106" s="4"/>
      <c r="B106" s="6"/>
      <c r="C106" s="48"/>
      <c r="D106" s="22"/>
      <c r="F106" s="18"/>
      <c r="G106" s="18"/>
      <c r="H106" s="18"/>
      <c r="I106" s="18"/>
      <c r="K106" s="13"/>
      <c r="L106" s="6"/>
      <c r="M106" s="6"/>
      <c r="N106" s="6"/>
      <c r="O106" s="6"/>
    </row>
    <row r="107" spans="1:15" s="9" customFormat="1" ht="15" customHeight="1">
      <c r="A107" s="4"/>
      <c r="B107" s="6"/>
      <c r="C107" s="48"/>
      <c r="D107" s="22"/>
      <c r="F107" s="192"/>
      <c r="G107" s="192"/>
      <c r="H107" s="18"/>
      <c r="I107" s="18"/>
      <c r="K107" s="13"/>
      <c r="L107" s="6"/>
      <c r="M107" s="6"/>
      <c r="N107" s="6"/>
      <c r="O107" s="6"/>
    </row>
    <row r="108" spans="1:15" s="9" customFormat="1" ht="15" customHeight="1">
      <c r="A108" s="4"/>
      <c r="B108" s="54" t="s">
        <v>220</v>
      </c>
      <c r="C108" s="50"/>
      <c r="D108" s="52"/>
      <c r="E108" s="52"/>
      <c r="F108" s="193">
        <f>+F111-SUM(F109:F110)</f>
        <v>289</v>
      </c>
      <c r="G108" s="193">
        <f>+I108-1078</f>
        <v>163</v>
      </c>
      <c r="H108" s="193">
        <f>+H111-SUM(H109:H110)</f>
        <v>1507</v>
      </c>
      <c r="I108" s="193">
        <v>1241</v>
      </c>
      <c r="K108" s="13"/>
      <c r="L108" s="6"/>
      <c r="M108" s="6"/>
      <c r="N108" s="6"/>
      <c r="O108" s="6"/>
    </row>
    <row r="109" spans="1:15" s="9" customFormat="1" ht="15" customHeight="1">
      <c r="A109" s="4"/>
      <c r="B109" s="54" t="s">
        <v>222</v>
      </c>
      <c r="C109" s="50"/>
      <c r="D109" s="52"/>
      <c r="E109" s="52"/>
      <c r="F109" s="193">
        <v>4</v>
      </c>
      <c r="G109" s="193">
        <f>+I109</f>
        <v>-148</v>
      </c>
      <c r="H109" s="194">
        <f>+F109</f>
        <v>4</v>
      </c>
      <c r="I109" s="193">
        <v>-148</v>
      </c>
      <c r="K109" s="13"/>
      <c r="L109" s="6"/>
      <c r="M109" s="6"/>
      <c r="N109" s="6"/>
      <c r="O109" s="6"/>
    </row>
    <row r="110" spans="1:15" s="9" customFormat="1" ht="15" customHeight="1">
      <c r="A110" s="4"/>
      <c r="B110" s="54" t="s">
        <v>221</v>
      </c>
      <c r="C110" s="50"/>
      <c r="D110" s="52"/>
      <c r="E110" s="52"/>
      <c r="F110" s="23">
        <v>133</v>
      </c>
      <c r="G110" s="23">
        <f>+I110</f>
        <v>54</v>
      </c>
      <c r="H110" s="26">
        <v>133</v>
      </c>
      <c r="I110" s="23">
        <v>54</v>
      </c>
      <c r="K110" s="6"/>
      <c r="L110" s="6"/>
      <c r="M110" s="6"/>
      <c r="N110" s="6"/>
      <c r="O110" s="6"/>
    </row>
    <row r="111" spans="1:10" ht="15.75" thickBot="1">
      <c r="A111" s="166"/>
      <c r="E111" s="31"/>
      <c r="F111" s="41">
        <f>-'Income Statement'!F33</f>
        <v>426</v>
      </c>
      <c r="G111" s="41">
        <f>-'Income Statement'!H33</f>
        <v>69</v>
      </c>
      <c r="H111" s="41">
        <f>-'Income Statement'!J33</f>
        <v>1644</v>
      </c>
      <c r="I111" s="41">
        <f>-'Income Statement'!L33</f>
        <v>1147</v>
      </c>
      <c r="J111" s="31"/>
    </row>
    <row r="112" spans="1:15" s="3" customFormat="1" ht="15" customHeight="1" thickTop="1">
      <c r="A112" s="4"/>
      <c r="B112" s="25"/>
      <c r="C112" s="25"/>
      <c r="D112" s="25"/>
      <c r="F112" s="25"/>
      <c r="G112"/>
      <c r="H112"/>
      <c r="I112"/>
      <c r="J112"/>
      <c r="K112" s="19"/>
      <c r="L112" s="19"/>
      <c r="M112" s="19"/>
      <c r="N112" s="19"/>
      <c r="O112" s="19"/>
    </row>
    <row r="113" spans="1:15" s="3" customFormat="1" ht="15" customHeight="1">
      <c r="A113" s="4"/>
      <c r="B113" s="6" t="s">
        <v>245</v>
      </c>
      <c r="C113" s="6"/>
      <c r="D113" s="6"/>
      <c r="E113" s="6"/>
      <c r="F113" s="6"/>
      <c r="G113" s="6"/>
      <c r="H113" s="6"/>
      <c r="I113" s="6"/>
      <c r="J113" s="6"/>
      <c r="K113" s="19"/>
      <c r="L113" s="19"/>
      <c r="M113" s="19"/>
      <c r="N113" s="19"/>
      <c r="O113" s="19"/>
    </row>
    <row r="114" spans="1:15" s="3" customFormat="1" ht="15" customHeight="1">
      <c r="A114" s="4"/>
      <c r="B114" s="75" t="s">
        <v>191</v>
      </c>
      <c r="C114" s="6"/>
      <c r="D114" s="6"/>
      <c r="E114" s="6"/>
      <c r="F114" s="6"/>
      <c r="G114" s="6"/>
      <c r="H114" s="6"/>
      <c r="I114" s="6"/>
      <c r="J114" s="6"/>
      <c r="K114" s="19"/>
      <c r="L114" s="19"/>
      <c r="M114" s="19"/>
      <c r="N114" s="19"/>
      <c r="O114" s="19"/>
    </row>
    <row r="115" spans="1:15" s="3" customFormat="1" ht="15" customHeight="1">
      <c r="A115" s="4"/>
      <c r="B115" s="75" t="s">
        <v>192</v>
      </c>
      <c r="C115" s="6"/>
      <c r="D115" s="6"/>
      <c r="E115" s="6"/>
      <c r="F115" s="6"/>
      <c r="G115" s="6"/>
      <c r="H115" s="6"/>
      <c r="I115" s="6"/>
      <c r="J115" s="6"/>
      <c r="K115" s="19"/>
      <c r="L115" s="19"/>
      <c r="M115" s="19"/>
      <c r="N115" s="19"/>
      <c r="O115" s="19"/>
    </row>
    <row r="116" spans="1:15" s="3" customFormat="1" ht="15" customHeight="1">
      <c r="A116" s="4"/>
      <c r="B116" s="75"/>
      <c r="C116" s="6"/>
      <c r="D116" s="6"/>
      <c r="E116" s="6"/>
      <c r="F116" s="6"/>
      <c r="G116" s="6"/>
      <c r="H116" s="6"/>
      <c r="I116" s="6"/>
      <c r="J116" s="6"/>
      <c r="K116" s="19"/>
      <c r="L116" s="19"/>
      <c r="M116" s="19"/>
      <c r="N116" s="19"/>
      <c r="O116" s="19"/>
    </row>
    <row r="117" spans="1:10" s="6" customFormat="1" ht="15" customHeight="1">
      <c r="A117" s="4">
        <v>18</v>
      </c>
      <c r="B117" s="33" t="s">
        <v>46</v>
      </c>
      <c r="C117" s="20"/>
      <c r="D117" s="20"/>
      <c r="E117" s="20"/>
      <c r="F117" s="20"/>
      <c r="G117" s="22"/>
      <c r="H117" s="26"/>
      <c r="I117" s="22"/>
      <c r="J117" s="26"/>
    </row>
    <row r="118" spans="1:10" s="6" customFormat="1" ht="15" customHeight="1">
      <c r="A118" s="4"/>
      <c r="B118" s="20" t="s">
        <v>243</v>
      </c>
      <c r="C118" s="20"/>
      <c r="D118" s="20"/>
      <c r="E118" s="20"/>
      <c r="F118" s="20"/>
      <c r="G118" s="22"/>
      <c r="H118" s="26"/>
      <c r="I118" s="22"/>
      <c r="J118" s="26"/>
    </row>
    <row r="119" spans="1:15" s="3" customFormat="1" ht="15" customHeight="1">
      <c r="A119" s="4"/>
      <c r="B119" s="25"/>
      <c r="C119" s="25"/>
      <c r="D119" s="25"/>
      <c r="E119" s="25"/>
      <c r="F119" s="25"/>
      <c r="G119" s="6"/>
      <c r="H119" s="6"/>
      <c r="I119" s="6"/>
      <c r="J119" s="6"/>
      <c r="K119" s="19"/>
      <c r="L119" s="19"/>
      <c r="M119" s="19"/>
      <c r="N119" s="19"/>
      <c r="O119" s="19"/>
    </row>
    <row r="120" spans="1:9" s="6" customFormat="1" ht="15" customHeight="1">
      <c r="A120" s="4">
        <v>19</v>
      </c>
      <c r="B120" s="33" t="s">
        <v>29</v>
      </c>
      <c r="C120" s="21"/>
      <c r="D120" s="20"/>
      <c r="E120" s="20"/>
      <c r="F120" s="22"/>
      <c r="G120" s="22"/>
      <c r="H120" s="26"/>
      <c r="I120" s="22"/>
    </row>
    <row r="121" spans="1:10" s="6" customFormat="1" ht="15" customHeight="1">
      <c r="A121" s="4"/>
      <c r="B121" s="20" t="s">
        <v>240</v>
      </c>
      <c r="C121" s="48"/>
      <c r="D121" s="20"/>
      <c r="E121" s="20"/>
      <c r="F121" s="20"/>
      <c r="G121" s="22"/>
      <c r="H121" s="26"/>
      <c r="I121" s="22"/>
      <c r="J121" s="26"/>
    </row>
    <row r="122" spans="1:10" s="6" customFormat="1" ht="15" customHeight="1">
      <c r="A122" s="4"/>
      <c r="B122" s="20"/>
      <c r="C122" s="31"/>
      <c r="D122" s="31"/>
      <c r="E122" s="31"/>
      <c r="F122" s="31"/>
      <c r="G122" s="31"/>
      <c r="H122" s="31"/>
      <c r="I122" s="31"/>
      <c r="J122" s="31"/>
    </row>
    <row r="123" spans="1:10" s="6" customFormat="1" ht="15" customHeight="1">
      <c r="A123" s="4">
        <v>20</v>
      </c>
      <c r="B123" s="33" t="s">
        <v>30</v>
      </c>
      <c r="C123" s="31"/>
      <c r="D123" s="31"/>
      <c r="E123" s="31"/>
      <c r="F123" s="31"/>
      <c r="G123" s="31"/>
      <c r="H123" s="31"/>
      <c r="I123" s="31"/>
      <c r="J123" s="31"/>
    </row>
    <row r="124" spans="1:2" s="6" customFormat="1" ht="15" customHeight="1">
      <c r="A124" s="4"/>
      <c r="B124" s="20"/>
    </row>
    <row r="125" spans="1:2" s="6" customFormat="1" ht="15" customHeight="1">
      <c r="A125" s="4"/>
      <c r="B125" s="68" t="s">
        <v>214</v>
      </c>
    </row>
    <row r="126" spans="1:2" s="6" customFormat="1" ht="15" customHeight="1">
      <c r="A126" s="4"/>
      <c r="B126" s="68" t="s">
        <v>193</v>
      </c>
    </row>
    <row r="127" spans="1:2" s="6" customFormat="1" ht="15" customHeight="1">
      <c r="A127" s="4"/>
      <c r="B127" s="68" t="s">
        <v>194</v>
      </c>
    </row>
    <row r="128" spans="1:2" s="6" customFormat="1" ht="15" customHeight="1">
      <c r="A128" s="4"/>
      <c r="B128" s="68" t="s">
        <v>211</v>
      </c>
    </row>
    <row r="129" spans="1:2" s="6" customFormat="1" ht="15" customHeight="1">
      <c r="A129" s="4"/>
      <c r="B129" s="68"/>
    </row>
    <row r="130" spans="1:2" s="6" customFormat="1" ht="15" customHeight="1">
      <c r="A130" s="4"/>
      <c r="B130" s="68" t="s">
        <v>212</v>
      </c>
    </row>
    <row r="131" spans="1:2" s="6" customFormat="1" ht="15" customHeight="1">
      <c r="A131" s="4"/>
      <c r="B131" s="68" t="s">
        <v>204</v>
      </c>
    </row>
    <row r="132" spans="1:3" s="6" customFormat="1" ht="15" customHeight="1">
      <c r="A132" s="4"/>
      <c r="B132" s="68" t="s">
        <v>207</v>
      </c>
      <c r="C132" s="6" t="s">
        <v>205</v>
      </c>
    </row>
    <row r="133" spans="1:3" s="6" customFormat="1" ht="15" customHeight="1">
      <c r="A133" s="4"/>
      <c r="B133" s="6" t="s">
        <v>206</v>
      </c>
      <c r="C133" s="6" t="s">
        <v>209</v>
      </c>
    </row>
    <row r="134" spans="1:3" s="6" customFormat="1" ht="15" customHeight="1">
      <c r="A134" s="4"/>
      <c r="B134" s="68" t="s">
        <v>208</v>
      </c>
      <c r="C134" s="6" t="s">
        <v>210</v>
      </c>
    </row>
    <row r="135" spans="1:2" s="6" customFormat="1" ht="15" customHeight="1">
      <c r="A135" s="4"/>
      <c r="B135" s="68"/>
    </row>
    <row r="136" spans="1:3" s="6" customFormat="1" ht="15" customHeight="1">
      <c r="A136" s="4"/>
      <c r="B136" s="167" t="s">
        <v>215</v>
      </c>
      <c r="C136" s="68"/>
    </row>
    <row r="137" spans="1:3" s="6" customFormat="1" ht="15" customHeight="1">
      <c r="A137" s="4"/>
      <c r="B137" s="167" t="s">
        <v>255</v>
      </c>
      <c r="C137" s="68"/>
    </row>
    <row r="138" spans="1:3" s="6" customFormat="1" ht="15" customHeight="1">
      <c r="A138" s="4"/>
      <c r="B138" s="167" t="s">
        <v>256</v>
      </c>
      <c r="C138" s="68"/>
    </row>
    <row r="139" spans="1:3" s="6" customFormat="1" ht="15" customHeight="1">
      <c r="A139" s="4"/>
      <c r="B139" s="167"/>
      <c r="C139" s="68"/>
    </row>
    <row r="140" spans="1:3" s="6" customFormat="1" ht="15" customHeight="1">
      <c r="A140" s="4"/>
      <c r="B140" s="167" t="s">
        <v>257</v>
      </c>
      <c r="C140" s="68"/>
    </row>
    <row r="141" spans="1:3" s="6" customFormat="1" ht="15" customHeight="1">
      <c r="A141" s="4"/>
      <c r="B141" s="167" t="s">
        <v>254</v>
      </c>
      <c r="C141" s="68"/>
    </row>
    <row r="142" spans="1:3" s="6" customFormat="1" ht="15" customHeight="1">
      <c r="A142" s="4"/>
      <c r="B142" s="167"/>
      <c r="C142" s="68"/>
    </row>
    <row r="143" spans="1:10" s="6" customFormat="1" ht="15" customHeight="1">
      <c r="A143" s="4"/>
      <c r="B143" s="185" t="s">
        <v>190</v>
      </c>
      <c r="C143" s="186"/>
      <c r="D143" s="20"/>
      <c r="E143" s="20"/>
      <c r="F143" s="20"/>
      <c r="G143" s="22"/>
      <c r="H143" s="26"/>
      <c r="I143" s="22"/>
      <c r="J143" s="26"/>
    </row>
    <row r="144" spans="1:10" s="6" customFormat="1" ht="15" customHeight="1">
      <c r="A144" s="4"/>
      <c r="B144" s="185" t="s">
        <v>216</v>
      </c>
      <c r="C144" s="186"/>
      <c r="D144" s="20"/>
      <c r="E144" s="20"/>
      <c r="F144" s="20"/>
      <c r="G144" s="22"/>
      <c r="H144" s="26"/>
      <c r="I144" s="22"/>
      <c r="J144" s="26"/>
    </row>
    <row r="145" spans="1:10" s="6" customFormat="1" ht="15" customHeight="1">
      <c r="A145" s="4"/>
      <c r="B145" s="185" t="s">
        <v>213</v>
      </c>
      <c r="C145" s="186"/>
      <c r="D145" s="20"/>
      <c r="E145" s="20"/>
      <c r="F145" s="20"/>
      <c r="G145" s="22"/>
      <c r="H145" s="26"/>
      <c r="I145" s="22"/>
      <c r="J145" s="26"/>
    </row>
    <row r="146" spans="1:10" s="6" customFormat="1" ht="15" customHeight="1">
      <c r="A146" s="4"/>
      <c r="B146" s="185" t="s">
        <v>217</v>
      </c>
      <c r="C146" s="186"/>
      <c r="D146" s="20"/>
      <c r="E146" s="20"/>
      <c r="F146" s="20"/>
      <c r="G146" s="22"/>
      <c r="H146" s="26"/>
      <c r="I146" s="22"/>
      <c r="J146" s="26"/>
    </row>
    <row r="147" spans="1:10" s="6" customFormat="1" ht="15" customHeight="1">
      <c r="A147" s="4"/>
      <c r="B147" s="185" t="s">
        <v>218</v>
      </c>
      <c r="C147" s="186"/>
      <c r="D147" s="20"/>
      <c r="E147" s="20"/>
      <c r="F147" s="20"/>
      <c r="G147" s="22"/>
      <c r="H147" s="26"/>
      <c r="I147" s="22"/>
      <c r="J147" s="26"/>
    </row>
    <row r="148" spans="1:10" s="6" customFormat="1" ht="15" customHeight="1">
      <c r="A148" s="4"/>
      <c r="B148" s="185" t="s">
        <v>82</v>
      </c>
      <c r="C148" s="186"/>
      <c r="D148" s="20"/>
      <c r="E148" s="20"/>
      <c r="F148" s="20"/>
      <c r="G148" s="22"/>
      <c r="H148" s="26"/>
      <c r="I148" s="22"/>
      <c r="J148" s="26"/>
    </row>
    <row r="149" spans="1:15" s="9" customFormat="1" ht="15" customHeight="1">
      <c r="A149" s="4">
        <v>21</v>
      </c>
      <c r="B149" s="33" t="s">
        <v>35</v>
      </c>
      <c r="C149" s="48"/>
      <c r="D149" s="20"/>
      <c r="E149" s="20"/>
      <c r="F149" s="20"/>
      <c r="G149" s="22"/>
      <c r="H149" s="26"/>
      <c r="I149" s="22"/>
      <c r="J149" s="26"/>
      <c r="K149" s="6"/>
      <c r="L149" s="6"/>
      <c r="M149" s="6"/>
      <c r="N149" s="6"/>
      <c r="O149" s="6"/>
    </row>
    <row r="150" spans="1:15" s="9" customFormat="1" ht="15" customHeight="1">
      <c r="A150" s="4"/>
      <c r="B150" s="20" t="s">
        <v>238</v>
      </c>
      <c r="C150" s="48"/>
      <c r="D150" s="20"/>
      <c r="E150" s="20"/>
      <c r="F150" s="20"/>
      <c r="G150" s="22"/>
      <c r="H150" s="26"/>
      <c r="I150" s="22"/>
      <c r="J150" s="26"/>
      <c r="K150" s="6"/>
      <c r="L150" s="6"/>
      <c r="M150" s="6"/>
      <c r="N150" s="6"/>
      <c r="O150" s="6"/>
    </row>
    <row r="151" spans="1:15" s="9" customFormat="1" ht="15" customHeight="1">
      <c r="A151" s="4"/>
      <c r="B151" s="20"/>
      <c r="C151" s="48"/>
      <c r="D151" s="20"/>
      <c r="E151" s="20"/>
      <c r="F151" s="20"/>
      <c r="I151" s="23" t="s">
        <v>23</v>
      </c>
      <c r="J151" s="26"/>
      <c r="K151" s="6"/>
      <c r="L151" s="6"/>
      <c r="M151" s="6"/>
      <c r="N151" s="6"/>
      <c r="O151" s="6"/>
    </row>
    <row r="152" spans="1:15" s="9" customFormat="1" ht="15" customHeight="1">
      <c r="A152" s="4"/>
      <c r="B152" s="20"/>
      <c r="C152" s="21" t="s">
        <v>52</v>
      </c>
      <c r="D152" s="20"/>
      <c r="E152" s="20"/>
      <c r="F152" s="20"/>
      <c r="I152" s="26"/>
      <c r="J152" s="26"/>
      <c r="K152" s="6"/>
      <c r="L152" s="6"/>
      <c r="M152" s="6"/>
      <c r="N152" s="6"/>
      <c r="O152" s="6"/>
    </row>
    <row r="153" spans="1:15" s="9" customFormat="1" ht="15" customHeight="1" thickBot="1">
      <c r="A153" s="4"/>
      <c r="B153" s="20"/>
      <c r="C153" s="48"/>
      <c r="D153" s="20" t="s">
        <v>58</v>
      </c>
      <c r="E153" s="20" t="s">
        <v>55</v>
      </c>
      <c r="F153" s="20"/>
      <c r="I153" s="205">
        <v>1519</v>
      </c>
      <c r="J153" s="26"/>
      <c r="K153" s="6"/>
      <c r="L153" s="6"/>
      <c r="M153" s="6"/>
      <c r="N153" s="6"/>
      <c r="O153" s="6"/>
    </row>
    <row r="154" spans="1:15" s="9" customFormat="1" ht="15" customHeight="1" thickTop="1">
      <c r="A154" s="4"/>
      <c r="B154" s="20"/>
      <c r="C154" s="48"/>
      <c r="D154" s="20"/>
      <c r="E154" s="20"/>
      <c r="F154" s="20"/>
      <c r="I154" s="26"/>
      <c r="J154" s="26"/>
      <c r="K154" s="6"/>
      <c r="L154" s="6"/>
      <c r="M154" s="6"/>
      <c r="N154" s="6"/>
      <c r="O154" s="6"/>
    </row>
    <row r="155" spans="1:15" s="9" customFormat="1" ht="15" customHeight="1">
      <c r="A155" s="4"/>
      <c r="B155" s="20"/>
      <c r="C155" s="21" t="s">
        <v>54</v>
      </c>
      <c r="D155" s="20"/>
      <c r="E155" s="20"/>
      <c r="F155" s="20"/>
      <c r="I155" s="26"/>
      <c r="J155" s="26"/>
      <c r="K155" s="6"/>
      <c r="L155" s="6"/>
      <c r="M155" s="6"/>
      <c r="N155" s="6"/>
      <c r="O155" s="6"/>
    </row>
    <row r="156" spans="1:15" s="9" customFormat="1" ht="15" customHeight="1">
      <c r="A156" s="4"/>
      <c r="B156" s="20"/>
      <c r="C156" s="48"/>
      <c r="D156" s="20" t="s">
        <v>53</v>
      </c>
      <c r="E156" s="20" t="s">
        <v>56</v>
      </c>
      <c r="F156" s="20"/>
      <c r="I156" s="74">
        <v>487</v>
      </c>
      <c r="J156" s="26"/>
      <c r="K156" s="6"/>
      <c r="L156" s="6"/>
      <c r="M156" s="6"/>
      <c r="N156" s="6"/>
      <c r="O156" s="6"/>
    </row>
    <row r="157" spans="1:15" s="9" customFormat="1" ht="15" customHeight="1">
      <c r="A157" s="4"/>
      <c r="B157" s="20"/>
      <c r="C157" s="48"/>
      <c r="D157" s="20"/>
      <c r="E157" s="20"/>
      <c r="F157" s="20"/>
      <c r="I157" s="26"/>
      <c r="J157" s="26"/>
      <c r="K157" s="6"/>
      <c r="L157" s="6"/>
      <c r="M157" s="6"/>
      <c r="N157" s="6"/>
      <c r="O157" s="6"/>
    </row>
    <row r="158" spans="1:15" s="9" customFormat="1" ht="15" customHeight="1">
      <c r="A158" s="4"/>
      <c r="B158" s="20"/>
      <c r="C158" s="48"/>
      <c r="D158" s="20" t="s">
        <v>58</v>
      </c>
      <c r="E158" s="61" t="s">
        <v>67</v>
      </c>
      <c r="F158" s="20"/>
      <c r="I158" s="26">
        <v>1020</v>
      </c>
      <c r="J158" s="26"/>
      <c r="K158" s="6"/>
      <c r="L158" s="6"/>
      <c r="M158" s="6"/>
      <c r="N158" s="6"/>
      <c r="O158" s="6"/>
    </row>
    <row r="159" spans="1:15" s="9" customFormat="1" ht="15" customHeight="1">
      <c r="A159" s="4"/>
      <c r="B159" s="20"/>
      <c r="C159" s="48"/>
      <c r="D159" s="20"/>
      <c r="E159" s="20" t="s">
        <v>57</v>
      </c>
      <c r="F159" s="20"/>
      <c r="I159" s="26">
        <v>2500</v>
      </c>
      <c r="J159" s="26"/>
      <c r="K159" s="6"/>
      <c r="L159" s="6"/>
      <c r="M159" s="6"/>
      <c r="N159" s="6"/>
      <c r="O159" s="6"/>
    </row>
    <row r="160" spans="1:15" s="9" customFormat="1" ht="15" customHeight="1">
      <c r="A160" s="4"/>
      <c r="B160" s="20"/>
      <c r="C160" s="48"/>
      <c r="D160" s="20"/>
      <c r="E160" s="20" t="s">
        <v>56</v>
      </c>
      <c r="F160" s="20"/>
      <c r="I160" s="26">
        <v>129</v>
      </c>
      <c r="J160" s="26"/>
      <c r="K160" s="6"/>
      <c r="L160" s="6"/>
      <c r="M160" s="6"/>
      <c r="N160" s="6"/>
      <c r="O160" s="6"/>
    </row>
    <row r="161" spans="1:15" s="9" customFormat="1" ht="15" customHeight="1">
      <c r="A161" s="4"/>
      <c r="B161" s="20"/>
      <c r="C161" s="48"/>
      <c r="D161" s="20"/>
      <c r="E161" s="20"/>
      <c r="F161" s="20"/>
      <c r="I161" s="98">
        <f>SUM(I158:I160)</f>
        <v>3649</v>
      </c>
      <c r="J161" s="26"/>
      <c r="K161" s="6"/>
      <c r="L161" s="176"/>
      <c r="M161" s="6"/>
      <c r="N161" s="6"/>
      <c r="O161" s="6"/>
    </row>
    <row r="162" spans="1:15" s="9" customFormat="1" ht="15" customHeight="1">
      <c r="A162" s="4"/>
      <c r="B162" s="20"/>
      <c r="C162" s="48"/>
      <c r="D162" s="20"/>
      <c r="E162" s="20"/>
      <c r="F162" s="20"/>
      <c r="I162" s="90"/>
      <c r="J162" s="26"/>
      <c r="K162" s="6"/>
      <c r="L162" s="176"/>
      <c r="M162" s="6"/>
      <c r="N162" s="6"/>
      <c r="O162" s="6"/>
    </row>
    <row r="163" spans="1:15" s="9" customFormat="1" ht="15" customHeight="1" thickBot="1">
      <c r="A163" s="4"/>
      <c r="B163" s="20"/>
      <c r="C163" s="21" t="s">
        <v>252</v>
      </c>
      <c r="D163" s="20"/>
      <c r="E163" s="20"/>
      <c r="F163" s="20"/>
      <c r="I163" s="41">
        <f>+I161+I156</f>
        <v>4136</v>
      </c>
      <c r="J163" s="26"/>
      <c r="K163" s="6"/>
      <c r="L163" s="176"/>
      <c r="M163" s="6"/>
      <c r="N163" s="6"/>
      <c r="O163" s="6"/>
    </row>
    <row r="164" spans="1:10" s="6" customFormat="1" ht="15" customHeight="1" thickTop="1">
      <c r="A164" s="4"/>
      <c r="B164" s="55"/>
      <c r="C164" s="48"/>
      <c r="D164" s="20"/>
      <c r="E164" s="20"/>
      <c r="F164" s="20"/>
      <c r="G164" s="22"/>
      <c r="H164" s="26"/>
      <c r="I164" s="22"/>
      <c r="J164" s="26"/>
    </row>
    <row r="165" spans="1:10" s="6" customFormat="1" ht="15" customHeight="1">
      <c r="A165" s="4">
        <v>22</v>
      </c>
      <c r="B165" s="66" t="s">
        <v>36</v>
      </c>
      <c r="C165" s="48"/>
      <c r="D165" s="20"/>
      <c r="E165" s="20"/>
      <c r="F165" s="20"/>
      <c r="G165" s="22"/>
      <c r="H165" s="26"/>
      <c r="I165" s="22"/>
      <c r="J165" s="26"/>
    </row>
    <row r="166" spans="1:11" s="19" customFormat="1" ht="15" customHeight="1">
      <c r="A166" s="4"/>
      <c r="B166" s="20" t="s">
        <v>24</v>
      </c>
      <c r="C166" s="48"/>
      <c r="D166" s="20"/>
      <c r="E166" s="20"/>
      <c r="F166" s="20"/>
      <c r="G166" s="22"/>
      <c r="H166" s="26"/>
      <c r="I166" s="22"/>
      <c r="J166" s="26"/>
      <c r="K166" s="6"/>
    </row>
    <row r="167" spans="1:10" s="6" customFormat="1" ht="15" customHeight="1">
      <c r="A167" s="4"/>
      <c r="B167" s="20"/>
      <c r="C167" s="48"/>
      <c r="D167" s="20"/>
      <c r="E167" s="20"/>
      <c r="F167" s="20"/>
      <c r="G167" s="22"/>
      <c r="H167" s="26"/>
      <c r="I167" s="22"/>
      <c r="J167" s="26"/>
    </row>
    <row r="168" spans="1:11" s="19" customFormat="1" ht="15" customHeight="1">
      <c r="A168" s="4">
        <v>23</v>
      </c>
      <c r="B168" s="33" t="s">
        <v>37</v>
      </c>
      <c r="C168" s="48"/>
      <c r="D168" s="20"/>
      <c r="E168" s="20"/>
      <c r="F168" s="20"/>
      <c r="G168" s="22"/>
      <c r="H168" s="26"/>
      <c r="I168" s="22"/>
      <c r="J168" s="26"/>
      <c r="K168" s="6"/>
    </row>
    <row r="169" spans="1:11" s="19" customFormat="1" ht="15" customHeight="1">
      <c r="A169" s="4"/>
      <c r="B169" s="20" t="s">
        <v>27</v>
      </c>
      <c r="C169" s="6"/>
      <c r="D169" s="20"/>
      <c r="E169" s="20"/>
      <c r="F169" s="20"/>
      <c r="G169" s="56"/>
      <c r="H169" s="56"/>
      <c r="I169" s="23" t="s">
        <v>82</v>
      </c>
      <c r="J169" s="23"/>
      <c r="K169" s="6"/>
    </row>
    <row r="170" spans="1:11" s="6" customFormat="1" ht="15" customHeight="1">
      <c r="A170" s="4"/>
      <c r="B170" s="55"/>
      <c r="C170" s="25"/>
      <c r="D170" s="25"/>
      <c r="E170" s="25"/>
      <c r="F170" s="25"/>
      <c r="G170" s="25"/>
      <c r="H170" s="25"/>
      <c r="I170" s="24"/>
      <c r="J170" s="25"/>
      <c r="K170" s="19"/>
    </row>
    <row r="171" spans="1:11" s="6" customFormat="1" ht="15" customHeight="1">
      <c r="A171" s="4">
        <v>24</v>
      </c>
      <c r="B171" s="33" t="s">
        <v>33</v>
      </c>
      <c r="C171" s="25"/>
      <c r="D171" s="25"/>
      <c r="E171" s="25"/>
      <c r="F171" s="25"/>
      <c r="G171" s="25"/>
      <c r="H171" s="25"/>
      <c r="I171" s="24"/>
      <c r="J171" s="25"/>
      <c r="K171" s="19"/>
    </row>
    <row r="172" spans="1:9" s="6" customFormat="1" ht="15" customHeight="1">
      <c r="A172" s="4"/>
      <c r="B172" s="20" t="s">
        <v>239</v>
      </c>
      <c r="G172" s="12"/>
      <c r="I172" s="12"/>
    </row>
    <row r="173" spans="1:11" s="6" customFormat="1" ht="15" customHeight="1">
      <c r="A173" s="4"/>
      <c r="B173" s="20"/>
      <c r="G173" s="12"/>
      <c r="I173" s="12"/>
      <c r="K173" s="31"/>
    </row>
    <row r="174" spans="1:11" s="6" customFormat="1" ht="15" customHeight="1">
      <c r="A174" s="4">
        <v>25</v>
      </c>
      <c r="B174" s="119" t="s">
        <v>145</v>
      </c>
      <c r="G174" s="12"/>
      <c r="I174" s="12"/>
      <c r="K174" s="31"/>
    </row>
    <row r="175" spans="1:11" s="6" customFormat="1" ht="15" customHeight="1">
      <c r="A175" s="4"/>
      <c r="B175" s="119"/>
      <c r="F175" s="217" t="s">
        <v>1</v>
      </c>
      <c r="G175" s="217"/>
      <c r="H175" s="217" t="s">
        <v>2</v>
      </c>
      <c r="I175" s="217"/>
      <c r="K175" s="31"/>
    </row>
    <row r="176" spans="1:11" s="6" customFormat="1" ht="15" customHeight="1">
      <c r="A176" s="4"/>
      <c r="B176" s="119"/>
      <c r="F176" s="16"/>
      <c r="G176" s="169" t="s">
        <v>176</v>
      </c>
      <c r="H176" s="16"/>
      <c r="I176" s="169" t="s">
        <v>176</v>
      </c>
      <c r="K176" s="31"/>
    </row>
    <row r="177" spans="1:11" s="6" customFormat="1" ht="15" customHeight="1">
      <c r="A177" s="4"/>
      <c r="B177" s="119"/>
      <c r="F177" s="168" t="s">
        <v>3</v>
      </c>
      <c r="G177" s="169" t="s">
        <v>5</v>
      </c>
      <c r="H177" s="168" t="s">
        <v>3</v>
      </c>
      <c r="I177" s="169" t="s">
        <v>5</v>
      </c>
      <c r="K177" s="31"/>
    </row>
    <row r="178" spans="1:11" s="6" customFormat="1" ht="15" customHeight="1">
      <c r="A178" s="4"/>
      <c r="B178" s="119"/>
      <c r="F178" s="168" t="s">
        <v>5</v>
      </c>
      <c r="G178" s="169" t="s">
        <v>6</v>
      </c>
      <c r="H178" s="168" t="s">
        <v>5</v>
      </c>
      <c r="I178" s="169" t="s">
        <v>6</v>
      </c>
      <c r="K178" s="31"/>
    </row>
    <row r="179" spans="1:11" s="6" customFormat="1" ht="15" customHeight="1">
      <c r="A179" s="4"/>
      <c r="B179" s="119"/>
      <c r="F179" s="168" t="s">
        <v>7</v>
      </c>
      <c r="G179" s="169" t="s">
        <v>7</v>
      </c>
      <c r="H179" s="168" t="s">
        <v>8</v>
      </c>
      <c r="I179" s="169" t="s">
        <v>9</v>
      </c>
      <c r="K179" s="31"/>
    </row>
    <row r="180" spans="1:11" s="6" customFormat="1" ht="15" customHeight="1">
      <c r="A180" s="4"/>
      <c r="F180" s="63" t="str">
        <f>+F103</f>
        <v>31/3/2003</v>
      </c>
      <c r="G180" s="63" t="str">
        <f>+G103</f>
        <v>31/3/2002</v>
      </c>
      <c r="H180" s="63" t="str">
        <f>+F180</f>
        <v>31/3/2003</v>
      </c>
      <c r="I180" s="63" t="str">
        <f>+G180</f>
        <v>31/3/2002</v>
      </c>
      <c r="K180" s="31"/>
    </row>
    <row r="181" spans="1:11" s="6" customFormat="1" ht="15" customHeight="1">
      <c r="A181" s="4"/>
      <c r="B181" s="119" t="s">
        <v>170</v>
      </c>
      <c r="F181" s="62"/>
      <c r="G181" s="63"/>
      <c r="H181" s="62"/>
      <c r="I181" s="63"/>
      <c r="K181" s="31"/>
    </row>
    <row r="182" spans="1:11" s="6" customFormat="1" ht="15" customHeight="1">
      <c r="A182" s="4"/>
      <c r="B182" s="6" t="s">
        <v>171</v>
      </c>
      <c r="F182" s="163">
        <f>+'Income Statement'!F38</f>
        <v>-1546</v>
      </c>
      <c r="G182" s="163">
        <f>+'Income Statement'!H38</f>
        <v>-178</v>
      </c>
      <c r="H182" s="163">
        <f>+'Income Statement'!J38</f>
        <v>-1125</v>
      </c>
      <c r="I182" s="163">
        <f>+'Income Statement'!L38</f>
        <v>438</v>
      </c>
      <c r="K182" s="31"/>
    </row>
    <row r="183" spans="1:11" s="6" customFormat="1" ht="15" customHeight="1">
      <c r="A183" s="4"/>
      <c r="B183" s="119"/>
      <c r="F183" s="162"/>
      <c r="G183" s="162"/>
      <c r="H183" s="162"/>
      <c r="I183" s="162"/>
      <c r="K183" s="31"/>
    </row>
    <row r="184" spans="1:11" s="6" customFormat="1" ht="15" customHeight="1">
      <c r="A184" s="4"/>
      <c r="B184" s="6" t="s">
        <v>175</v>
      </c>
      <c r="F184" s="121"/>
      <c r="G184" s="121"/>
      <c r="H184" s="121"/>
      <c r="I184" s="121"/>
      <c r="K184" s="31"/>
    </row>
    <row r="185" spans="1:11" s="6" customFormat="1" ht="15" customHeight="1">
      <c r="A185" s="4"/>
      <c r="B185" s="6" t="s">
        <v>172</v>
      </c>
      <c r="F185" s="121">
        <v>18675</v>
      </c>
      <c r="G185" s="121">
        <v>18675</v>
      </c>
      <c r="H185" s="121">
        <v>18675</v>
      </c>
      <c r="I185" s="121">
        <v>18675</v>
      </c>
      <c r="K185" s="31"/>
    </row>
    <row r="186" spans="1:11" s="6" customFormat="1" ht="15" customHeight="1">
      <c r="A186" s="4"/>
      <c r="B186" s="119"/>
      <c r="F186" s="121"/>
      <c r="G186" s="121"/>
      <c r="H186" s="121"/>
      <c r="I186" s="121"/>
      <c r="K186" s="31"/>
    </row>
    <row r="187" spans="1:11" s="6" customFormat="1" ht="15" customHeight="1">
      <c r="A187" s="4"/>
      <c r="B187" s="6" t="s">
        <v>173</v>
      </c>
      <c r="F187" s="164">
        <f>+F182/F185*100</f>
        <v>-8.278447121820616</v>
      </c>
      <c r="G187" s="164">
        <f>+G182/G185*100</f>
        <v>-0.9531459170013387</v>
      </c>
      <c r="H187" s="164">
        <f>+H182/H185*100</f>
        <v>-6.024096385542169</v>
      </c>
      <c r="I187" s="164">
        <f>+I182/I185*100</f>
        <v>2.3453815261044175</v>
      </c>
      <c r="K187" s="31"/>
    </row>
    <row r="188" spans="1:11" s="6" customFormat="1" ht="15" customHeight="1">
      <c r="A188" s="4"/>
      <c r="B188" s="119"/>
      <c r="F188" s="121"/>
      <c r="G188" s="121"/>
      <c r="H188" s="121"/>
      <c r="I188" s="121"/>
      <c r="K188" s="31"/>
    </row>
    <row r="189" spans="1:11" s="19" customFormat="1" ht="15" customHeight="1">
      <c r="A189" s="4"/>
      <c r="B189" s="6" t="s">
        <v>195</v>
      </c>
      <c r="C189" s="6"/>
      <c r="D189" s="6"/>
      <c r="E189" s="6"/>
      <c r="F189" s="6"/>
      <c r="G189" s="12"/>
      <c r="H189" s="6"/>
      <c r="I189" s="12"/>
      <c r="J189" s="6"/>
      <c r="K189" s="31"/>
    </row>
    <row r="190" spans="1:11" s="19" customFormat="1" ht="15" customHeight="1">
      <c r="A190" s="4"/>
      <c r="B190" s="6" t="s">
        <v>174</v>
      </c>
      <c r="C190" s="6"/>
      <c r="D190" s="6"/>
      <c r="E190" s="6"/>
      <c r="F190" s="6"/>
      <c r="G190" s="12"/>
      <c r="H190" s="6"/>
      <c r="I190" s="12"/>
      <c r="J190" s="6"/>
      <c r="K190" s="31"/>
    </row>
    <row r="191" spans="1:11" s="19" customFormat="1" ht="15" customHeight="1">
      <c r="A191" s="4"/>
      <c r="B191" s="6"/>
      <c r="C191" s="6"/>
      <c r="D191" s="6"/>
      <c r="E191" s="6"/>
      <c r="F191" s="6"/>
      <c r="G191" s="12"/>
      <c r="H191" s="6"/>
      <c r="I191" s="12"/>
      <c r="J191" s="6"/>
      <c r="K191" s="31"/>
    </row>
    <row r="192" spans="1:11" s="19" customFormat="1" ht="15" customHeight="1">
      <c r="A192" s="4"/>
      <c r="B192" s="25"/>
      <c r="C192" s="6"/>
      <c r="D192" s="61"/>
      <c r="E192" s="61"/>
      <c r="F192" s="61"/>
      <c r="G192" s="12"/>
      <c r="H192" s="6"/>
      <c r="I192" s="12"/>
      <c r="J192" s="6"/>
      <c r="K192" s="6"/>
    </row>
    <row r="193" spans="1:9" s="6" customFormat="1" ht="15" customHeight="1">
      <c r="A193" s="33"/>
      <c r="B193" s="33" t="s">
        <v>273</v>
      </c>
      <c r="D193" s="61"/>
      <c r="E193" s="61"/>
      <c r="F193" s="61"/>
      <c r="G193" s="12"/>
      <c r="I193" s="12"/>
    </row>
    <row r="194" spans="1:11" ht="15" customHeight="1">
      <c r="A194" s="33"/>
      <c r="B194" s="12"/>
      <c r="C194" s="6"/>
      <c r="D194" s="6"/>
      <c r="E194" s="6"/>
      <c r="F194" s="6"/>
      <c r="G194" s="12"/>
      <c r="H194" s="6"/>
      <c r="I194" s="12"/>
      <c r="J194" s="6"/>
      <c r="K194" s="6"/>
    </row>
    <row r="195" spans="1:10" ht="15" customHeight="1">
      <c r="A195" s="33"/>
      <c r="B195" s="12"/>
      <c r="C195" s="20"/>
      <c r="D195" s="70"/>
      <c r="E195" s="20"/>
      <c r="F195" s="20"/>
      <c r="G195" s="22"/>
      <c r="H195" s="26"/>
      <c r="I195" s="22"/>
      <c r="J195" s="26"/>
    </row>
    <row r="196" spans="1:11" ht="15" customHeight="1">
      <c r="A196" s="33"/>
      <c r="B196" s="12" t="s">
        <v>274</v>
      </c>
      <c r="C196" s="6"/>
      <c r="D196" s="61"/>
      <c r="E196" s="61"/>
      <c r="F196" s="61"/>
      <c r="G196" s="12"/>
      <c r="H196" s="6"/>
      <c r="I196" s="12"/>
      <c r="J196" s="6"/>
      <c r="K196" s="6"/>
    </row>
    <row r="197" spans="1:10" ht="15" customHeight="1">
      <c r="A197" s="33"/>
      <c r="B197" s="12" t="s">
        <v>275</v>
      </c>
      <c r="C197" s="6"/>
      <c r="D197" s="6"/>
      <c r="E197" s="6"/>
      <c r="F197" s="6"/>
      <c r="G197" s="12"/>
      <c r="H197" s="6"/>
      <c r="I197" s="12"/>
      <c r="J197" s="6"/>
    </row>
    <row r="198" spans="1:11" s="6" customFormat="1" ht="15" customHeight="1">
      <c r="A198" s="33"/>
      <c r="B198" s="12"/>
      <c r="G198" s="12"/>
      <c r="I198" s="12"/>
      <c r="K198" s="31"/>
    </row>
    <row r="199" spans="1:11" s="6" customFormat="1" ht="15" customHeight="1">
      <c r="A199" s="33"/>
      <c r="B199" s="12" t="s">
        <v>276</v>
      </c>
      <c r="K199" s="31"/>
    </row>
    <row r="200" spans="1:11" s="6" customFormat="1" ht="15" customHeight="1">
      <c r="A200" s="93"/>
      <c r="B200" s="20"/>
      <c r="D200" s="157"/>
      <c r="K200" s="31"/>
    </row>
    <row r="201" spans="1:10" ht="15" customHeight="1">
      <c r="A201" s="4"/>
      <c r="B201" s="6"/>
      <c r="C201" s="6"/>
      <c r="D201" s="6"/>
      <c r="E201" s="6"/>
      <c r="F201" s="6"/>
      <c r="G201" s="6"/>
      <c r="H201" s="6"/>
      <c r="I201" s="6"/>
      <c r="J201" s="6"/>
    </row>
    <row r="202" spans="1:11" s="6" customFormat="1" ht="15" customHeight="1">
      <c r="A202" s="4"/>
      <c r="K202" s="31"/>
    </row>
    <row r="203" spans="1:10" ht="15" customHeight="1">
      <c r="A203" s="4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 customHeight="1">
      <c r="A204" s="4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 customHeight="1">
      <c r="A205" s="4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 customHeight="1">
      <c r="A206" s="4"/>
      <c r="B206" s="6"/>
      <c r="C206" s="6"/>
      <c r="D206" s="6"/>
      <c r="E206" s="6"/>
      <c r="F206" s="6"/>
      <c r="G206" s="6"/>
      <c r="H206" s="6"/>
      <c r="I206" s="6"/>
      <c r="J206" s="6"/>
    </row>
    <row r="207" spans="1:2" ht="15" customHeight="1">
      <c r="A207" s="4"/>
      <c r="B207" s="6"/>
    </row>
    <row r="208" spans="1:2" ht="15" customHeight="1">
      <c r="A208" s="4"/>
      <c r="B208" s="6"/>
    </row>
    <row r="209" spans="1:2" ht="15" customHeight="1">
      <c r="A209" s="4"/>
      <c r="B209" s="6"/>
    </row>
    <row r="210" spans="1:2" ht="15" customHeight="1">
      <c r="A210" s="4"/>
      <c r="B210" s="6"/>
    </row>
    <row r="211" ht="15" customHeight="1">
      <c r="B211" s="6"/>
    </row>
    <row r="212" ht="15" customHeight="1"/>
    <row r="213" ht="15" customHeight="1"/>
  </sheetData>
  <mergeCells count="5">
    <mergeCell ref="B55:C55"/>
    <mergeCell ref="F175:G175"/>
    <mergeCell ref="H175:I175"/>
    <mergeCell ref="F98:G98"/>
    <mergeCell ref="H98:I98"/>
  </mergeCells>
  <printOptions/>
  <pageMargins left="0.45" right="0.4" top="0.52" bottom="0.53" header="0.3" footer="0.24"/>
  <pageSetup horizontalDpi="300" verticalDpi="300" orientation="portrait" paperSize="9" scale="69" r:id="rId1"/>
  <headerFooter alignWithMargins="0">
    <oddFooter>&amp;C&amp;P</oddFooter>
  </headerFooter>
  <rowBreaks count="2" manualBreakCount="2">
    <brk id="122" max="9" man="1"/>
    <brk id="1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PFA CORPORATE SERVICES S/B</cp:lastModifiedBy>
  <cp:lastPrinted>2003-05-27T11:12:03Z</cp:lastPrinted>
  <dcterms:created xsi:type="dcterms:W3CDTF">1999-11-03T09:53:03Z</dcterms:created>
  <dcterms:modified xsi:type="dcterms:W3CDTF">2003-05-27T11:13:14Z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